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/>
  </bookViews>
  <sheets>
    <sheet name="годишни податоци " sheetId="1" r:id="rId1"/>
  </sheets>
  <externalReferences>
    <externalReference r:id="rId2"/>
  </externalReferences>
  <definedNames>
    <definedName name="DEBITNI1" localSheetId="0">#REF!</definedName>
    <definedName name="DEBITNI1">#REF!</definedName>
    <definedName name="DEBITNI1000" localSheetId="0">#REF!</definedName>
    <definedName name="DEBITNI1000">#REF!</definedName>
    <definedName name="DEBITNI9999999" localSheetId="0">#REF!</definedName>
    <definedName name="DEBITNI9999999">#REF!</definedName>
    <definedName name="gggdgdgdg" localSheetId="0">#REF!</definedName>
    <definedName name="gggdgdgdg">#REF!</definedName>
    <definedName name="IZVOZ1999_27" localSheetId="0">#REF!</definedName>
    <definedName name="IZVOZ1999_27">#REF!</definedName>
    <definedName name="IZVOZ2000_27" localSheetId="0">#REF!</definedName>
    <definedName name="IZVOZ2000_27">#REF!</definedName>
    <definedName name="IZVOZ2001_27" localSheetId="0">#REF!</definedName>
    <definedName name="IZVOZ2001_27">#REF!</definedName>
    <definedName name="IZVOZ2002_27" localSheetId="0">#REF!</definedName>
    <definedName name="IZVOZ2002_27">#REF!</definedName>
    <definedName name="IZVOZ2003_27" localSheetId="0">#REF!</definedName>
    <definedName name="IZVOZ2003_27">#REF!</definedName>
    <definedName name="izvoz22222" localSheetId="0">#REF!</definedName>
    <definedName name="izvoz22222">#REF!</definedName>
    <definedName name="karticki" localSheetId="0">#REF!</definedName>
    <definedName name="karticki">#REF!</definedName>
    <definedName name="KARTICKI1" localSheetId="0">#REF!</definedName>
    <definedName name="KARTICKI1">#REF!</definedName>
    <definedName name="KARTICKI11" localSheetId="0">#REF!</definedName>
    <definedName name="KARTICKI11">#REF!</definedName>
    <definedName name="nadzor" localSheetId="0">#REF!</definedName>
    <definedName name="nadzor">#REF!</definedName>
    <definedName name="Nadzor123" localSheetId="0">#REF!</definedName>
    <definedName name="Nadzor123">#REF!</definedName>
    <definedName name="_xlnm.Print_Area" localSheetId="0">'годишни податоци '!$A$2:$J$64</definedName>
    <definedName name="promet" localSheetId="0">#REF!</definedName>
    <definedName name="promet">#REF!</definedName>
    <definedName name="Q_MMF2" localSheetId="0">#REF!</definedName>
    <definedName name="Q_MMF2">#REF!</definedName>
    <definedName name="Q_MMF2_UVOZ" localSheetId="0">#REF!</definedName>
    <definedName name="Q_MMF2_UVOZ">#REF!</definedName>
    <definedName name="qMMF1_IZVOZ" localSheetId="0">#REF!</definedName>
    <definedName name="qMMF1_IZVOZ">#REF!</definedName>
    <definedName name="QYU_KO" localSheetId="0">#REF!</definedName>
    <definedName name="QYU_KO">#REF!</definedName>
    <definedName name="transveri11" localSheetId="0">#REF!</definedName>
    <definedName name="transveri11">#REF!</definedName>
    <definedName name="TRANSVERI111" localSheetId="0">[1]BAZA!#REF!</definedName>
    <definedName name="TRANSVERI111">[1]BAZA!#REF!</definedName>
    <definedName name="UVOZ" localSheetId="0">#REF!</definedName>
    <definedName name="UVOZ">#REF!</definedName>
    <definedName name="UVOZ_DORABOTKI_99_TRBR" localSheetId="0">#REF!</definedName>
    <definedName name="UVOZ_DORABOTKI_99_TRBR">#REF!</definedName>
    <definedName name="UVOZ2000_10" localSheetId="0">#REF!</definedName>
    <definedName name="UVOZ2000_10">#REF!</definedName>
    <definedName name="UVOZ2000_10_27" localSheetId="0">#REF!</definedName>
    <definedName name="UVOZ2000_10_27">#REF!</definedName>
    <definedName name="UVOZ2000_11" localSheetId="0">#REF!</definedName>
    <definedName name="UVOZ2000_11">#REF!</definedName>
    <definedName name="uvoz2000_12" localSheetId="0">#REF!</definedName>
    <definedName name="uvoz2000_12">#REF!</definedName>
    <definedName name="UVOZ2000_27" localSheetId="0">#REF!</definedName>
    <definedName name="UVOZ2000_27">#REF!</definedName>
    <definedName name="UVOZ2001_27" localSheetId="0">#REF!</definedName>
    <definedName name="UVOZ2001_27">#REF!</definedName>
    <definedName name="UVOZ2002_27" localSheetId="0">#REF!</definedName>
    <definedName name="UVOZ2002_27">#REF!</definedName>
    <definedName name="UVOZ2003_27" localSheetId="0">#REF!</definedName>
    <definedName name="UVOZ2003_27">#REF!</definedName>
    <definedName name="UVOZ98_10_27" localSheetId="0">[1]BAZA!#REF!</definedName>
    <definedName name="UVOZ98_10_27">[1]BAZA!#REF!</definedName>
    <definedName name="UVOZ99_10_27" localSheetId="0">#REF!</definedName>
    <definedName name="UVOZ99_10_27">#REF!</definedName>
    <definedName name="готовински" localSheetId="0">#REF!</definedName>
    <definedName name="готовински">#REF!</definedName>
    <definedName name="готовински1" localSheetId="0">#REF!</definedName>
    <definedName name="готовински1">#REF!</definedName>
  </definedNames>
  <calcPr calcId="125725"/>
</workbook>
</file>

<file path=xl/calcChain.xml><?xml version="1.0" encoding="utf-8"?>
<calcChain xmlns="http://schemas.openxmlformats.org/spreadsheetml/2006/main">
  <c r="J28" i="1"/>
  <c r="J25"/>
  <c r="J21"/>
  <c r="J18"/>
  <c r="J7"/>
  <c r="J3"/>
  <c r="B19"/>
  <c r="C19"/>
  <c r="B27"/>
  <c r="B25" s="1"/>
  <c r="B26"/>
  <c r="B20"/>
  <c r="B28"/>
  <c r="B21"/>
  <c r="B18"/>
  <c r="I27"/>
  <c r="H27"/>
  <c r="G27"/>
  <c r="F27"/>
  <c r="E27"/>
  <c r="D27"/>
  <c r="C27"/>
  <c r="I26"/>
  <c r="H26"/>
  <c r="G26"/>
  <c r="F26"/>
  <c r="E26"/>
  <c r="D26"/>
  <c r="C26"/>
  <c r="I20"/>
  <c r="H20"/>
  <c r="G20"/>
  <c r="F20"/>
  <c r="I19"/>
  <c r="H19"/>
  <c r="G19"/>
  <c r="F19"/>
  <c r="E20"/>
  <c r="E19"/>
  <c r="D20"/>
  <c r="D19"/>
  <c r="C20"/>
  <c r="I28"/>
  <c r="I25"/>
  <c r="I21"/>
  <c r="I18"/>
  <c r="D25"/>
  <c r="E25"/>
  <c r="F25"/>
  <c r="G25"/>
  <c r="H25"/>
  <c r="C25"/>
  <c r="D28"/>
  <c r="E28"/>
  <c r="F28"/>
  <c r="G28"/>
  <c r="H28"/>
  <c r="C28"/>
  <c r="H21"/>
  <c r="G21"/>
  <c r="F21"/>
  <c r="E21"/>
  <c r="D21"/>
  <c r="D18"/>
  <c r="E18"/>
  <c r="F18"/>
  <c r="G18"/>
  <c r="H18"/>
  <c r="C18"/>
  <c r="C21"/>
  <c r="I58"/>
  <c r="H58"/>
  <c r="G58"/>
  <c r="F58"/>
  <c r="E58"/>
  <c r="D58"/>
  <c r="C58"/>
  <c r="B58"/>
  <c r="I55"/>
  <c r="H55"/>
  <c r="G55"/>
  <c r="F55"/>
  <c r="E55"/>
  <c r="D55"/>
  <c r="C55"/>
  <c r="B55"/>
  <c r="I49"/>
  <c r="H49"/>
  <c r="G49"/>
  <c r="F49"/>
  <c r="E49"/>
  <c r="D49"/>
  <c r="E33"/>
  <c r="I7"/>
  <c r="H7"/>
  <c r="G7"/>
  <c r="F7"/>
  <c r="E7"/>
  <c r="D7"/>
  <c r="C7"/>
  <c r="B7"/>
  <c r="I3"/>
  <c r="H3"/>
  <c r="G3"/>
  <c r="F3"/>
  <c r="E3"/>
  <c r="D3"/>
  <c r="C3"/>
  <c r="B3"/>
</calcChain>
</file>

<file path=xl/sharedStrings.xml><?xml version="1.0" encoding="utf-8"?>
<sst xmlns="http://schemas.openxmlformats.org/spreadsheetml/2006/main" count="64" uniqueCount="40">
  <si>
    <t xml:space="preserve">       МИПС</t>
  </si>
  <si>
    <t xml:space="preserve">       КИБС</t>
  </si>
  <si>
    <t xml:space="preserve">       Интерен</t>
  </si>
  <si>
    <t xml:space="preserve">Број на налози </t>
  </si>
  <si>
    <t>Вкупна вредност на трансакции со картички (во милијарди денари)</t>
  </si>
  <si>
    <t xml:space="preserve">      За подигање на готовина (преку ATM)</t>
  </si>
  <si>
    <t xml:space="preserve">      За плаќања (преку ПОС-терминали) </t>
  </si>
  <si>
    <t>Број на картички во циркулација</t>
  </si>
  <si>
    <t xml:space="preserve">      Со дебитна функција</t>
  </si>
  <si>
    <t xml:space="preserve">      Со кредитна функција</t>
  </si>
  <si>
    <r>
      <t xml:space="preserve">      Со комбинирана функција</t>
    </r>
    <r>
      <rPr>
        <vertAlign val="superscript"/>
        <sz val="10"/>
        <rFont val="Tahoma"/>
        <family val="2"/>
        <charset val="204"/>
      </rPr>
      <t xml:space="preserve"> 1</t>
    </r>
  </si>
  <si>
    <t>Број на уреди коишто прифаќаат картички</t>
  </si>
  <si>
    <t xml:space="preserve">     АТМ-и </t>
  </si>
  <si>
    <t xml:space="preserve">     ПОС терминали </t>
  </si>
  <si>
    <t>Вкупен број на сметки</t>
  </si>
  <si>
    <t xml:space="preserve">      Физички лица</t>
  </si>
  <si>
    <t xml:space="preserve">      Правни лица</t>
  </si>
  <si>
    <t>Вкупен број на депоненти</t>
  </si>
  <si>
    <t>н.п.</t>
  </si>
  <si>
    <r>
      <t xml:space="preserve">      Физички лица</t>
    </r>
    <r>
      <rPr>
        <vertAlign val="superscript"/>
        <sz val="10"/>
        <color theme="1"/>
        <rFont val="Tahoma"/>
        <family val="2"/>
        <charset val="204"/>
      </rPr>
      <t xml:space="preserve"> 2</t>
    </r>
  </si>
  <si>
    <t>Вкупен број на сметки достапни за интернет плаќање</t>
  </si>
  <si>
    <t>Вкупен број на блокирани сметки</t>
  </si>
  <si>
    <t>Вкупен број на блокирани депоненти</t>
  </si>
  <si>
    <r>
      <rPr>
        <vertAlign val="superscript"/>
        <sz val="10"/>
        <rFont val="Tahoma"/>
        <family val="2"/>
        <charset val="204"/>
      </rPr>
      <t xml:space="preserve">1 </t>
    </r>
    <r>
      <rPr>
        <sz val="10"/>
        <rFont val="Tahoma"/>
        <family val="2"/>
        <charset val="204"/>
      </rPr>
      <t>Од 2010 година картичките со комбинирана функција се поделени на картички со дебитна и картички со кредитна функција</t>
    </r>
  </si>
  <si>
    <t>на ЕРТС ,,Сл. весник на РМ'' бр.146/07</t>
  </si>
  <si>
    <t>Извор: НБРМ</t>
  </si>
  <si>
    <t>Вкупен број на трговци коишто прифаќаат платежни картички</t>
  </si>
  <si>
    <t>ПЛАТЕН ПРОМЕТ ВО ДЕНАРИ</t>
  </si>
  <si>
    <t xml:space="preserve">ПЛАТНИ ИНСТРУМЕНТИ </t>
  </si>
  <si>
    <t xml:space="preserve">     Хартиени налози</t>
  </si>
  <si>
    <t xml:space="preserve">     Преку персонален компјутер или друг терминал</t>
  </si>
  <si>
    <t>Број на остварени трансакции</t>
  </si>
  <si>
    <t xml:space="preserve">Кредитни трансфери </t>
  </si>
  <si>
    <t xml:space="preserve">Директни задолжувања </t>
  </si>
  <si>
    <t>СМЕТКИ</t>
  </si>
  <si>
    <t xml:space="preserve">ПЛАТЕЖНИ КАРТИЧКИ </t>
  </si>
  <si>
    <t>Вредност на остварен платен промет     (во милијарди денари)</t>
  </si>
  <si>
    <t>Просечна вредност на налози                     (во денари)</t>
  </si>
  <si>
    <t xml:space="preserve">Вредност на остварени трансакции      (во милијарди денари) </t>
  </si>
  <si>
    <r>
      <rPr>
        <vertAlign val="superscript"/>
        <sz val="10"/>
        <rFont val="Tahoma"/>
        <family val="2"/>
        <charset val="204"/>
      </rPr>
      <t xml:space="preserve">2 </t>
    </r>
    <r>
      <rPr>
        <sz val="10"/>
        <rFont val="Tahoma"/>
        <family val="2"/>
        <charset val="204"/>
      </rPr>
      <t>Податоците за број на депоненти на физички лица достапни се од 01.01.2008 година ( Согласно одлуката за начинот на водењето и содржината на</t>
    </r>
  </si>
</sst>
</file>

<file path=xl/styles.xml><?xml version="1.0" encoding="utf-8"?>
<styleSheet xmlns="http://schemas.openxmlformats.org/spreadsheetml/2006/main">
  <numFmts count="3">
    <numFmt numFmtId="164" formatCode="#,##0.0"/>
    <numFmt numFmtId="166" formatCode="_(* #,##0.00_);_(* \(#,##0.00\);_(* &quot;-&quot;??_);_(@_)"/>
    <numFmt numFmtId="167" formatCode="#,##0.0000"/>
  </numFmts>
  <fonts count="24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10"/>
      <color rgb="FF00B050"/>
      <name val="Arial"/>
      <family val="2"/>
      <charset val="204"/>
    </font>
    <font>
      <b/>
      <sz val="10"/>
      <color rgb="FF00B050"/>
      <name val="Arial"/>
      <family val="2"/>
      <charset val="204"/>
    </font>
    <font>
      <vertAlign val="superscript"/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vertAlign val="superscript"/>
      <sz val="10"/>
      <color theme="1"/>
      <name val="Tahoma"/>
      <family val="2"/>
      <charset val="204"/>
    </font>
    <font>
      <sz val="10"/>
      <color rgb="FF00B0F0"/>
      <name val="Tahoma"/>
      <family val="2"/>
      <charset val="204"/>
    </font>
    <font>
      <sz val="10"/>
      <name val="MS Sans Serif"/>
      <family val="2"/>
      <charset val="204"/>
    </font>
    <font>
      <b/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12"/>
      <color theme="0"/>
      <name val="Tahoma"/>
      <family val="2"/>
      <charset val="204"/>
    </font>
    <font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1"/>
      <name val="Tahoma"/>
      <family val="2"/>
      <charset val="204"/>
    </font>
    <font>
      <b/>
      <sz val="12"/>
      <color rgb="FFFF0000"/>
      <name val="Tahoma"/>
      <family val="2"/>
      <charset val="204"/>
    </font>
    <font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16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0" fillId="2" borderId="0" xfId="0" applyFill="1" applyBorder="1"/>
    <xf numFmtId="0" fontId="4" fillId="2" borderId="0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5" fillId="3" borderId="4" xfId="0" applyFont="1" applyFill="1" applyBorder="1" applyAlignment="1">
      <alignment wrapText="1"/>
    </xf>
    <xf numFmtId="3" fontId="4" fillId="3" borderId="0" xfId="0" applyNumberFormat="1" applyFont="1" applyFill="1" applyBorder="1"/>
    <xf numFmtId="3" fontId="4" fillId="3" borderId="5" xfId="0" applyNumberFormat="1" applyFont="1" applyFill="1" applyBorder="1"/>
    <xf numFmtId="3" fontId="0" fillId="2" borderId="0" xfId="0" applyNumberFormat="1" applyFill="1" applyBorder="1"/>
    <xf numFmtId="0" fontId="6" fillId="3" borderId="4" xfId="0" applyFont="1" applyFill="1" applyBorder="1"/>
    <xf numFmtId="3" fontId="0" fillId="3" borderId="0" xfId="0" applyNumberFormat="1" applyFont="1" applyFill="1" applyBorder="1"/>
    <xf numFmtId="3" fontId="0" fillId="3" borderId="5" xfId="0" applyNumberFormat="1" applyFont="1" applyFill="1" applyBorder="1"/>
    <xf numFmtId="0" fontId="0" fillId="2" borderId="0" xfId="0" applyFont="1" applyFill="1" applyBorder="1"/>
    <xf numFmtId="0" fontId="0" fillId="0" borderId="0" xfId="0" applyFont="1"/>
    <xf numFmtId="0" fontId="5" fillId="3" borderId="4" xfId="0" applyFont="1" applyFill="1" applyBorder="1"/>
    <xf numFmtId="3" fontId="7" fillId="3" borderId="0" xfId="0" applyNumberFormat="1" applyFont="1" applyFill="1" applyBorder="1"/>
    <xf numFmtId="0" fontId="4" fillId="3" borderId="0" xfId="0" applyFont="1" applyFill="1" applyBorder="1"/>
    <xf numFmtId="0" fontId="4" fillId="3" borderId="5" xfId="0" applyFont="1" applyFill="1" applyBorder="1"/>
    <xf numFmtId="0" fontId="4" fillId="2" borderId="0" xfId="0" applyFont="1" applyFill="1" applyBorder="1"/>
    <xf numFmtId="0" fontId="4" fillId="0" borderId="0" xfId="0" applyFont="1" applyFill="1"/>
    <xf numFmtId="0" fontId="8" fillId="2" borderId="0" xfId="0" applyFont="1" applyFill="1" applyBorder="1"/>
    <xf numFmtId="0" fontId="8" fillId="0" borderId="0" xfId="0" applyFont="1" applyFill="1"/>
    <xf numFmtId="0" fontId="6" fillId="2" borderId="6" xfId="0" applyFont="1" applyFill="1" applyBorder="1"/>
    <xf numFmtId="3" fontId="0" fillId="2" borderId="7" xfId="0" applyNumberFormat="1" applyFont="1" applyFill="1" applyBorder="1"/>
    <xf numFmtId="0" fontId="8" fillId="2" borderId="7" xfId="0" applyFont="1" applyFill="1" applyBorder="1"/>
    <xf numFmtId="3" fontId="0" fillId="2" borderId="0" xfId="0" applyNumberFormat="1" applyFont="1" applyFill="1" applyBorder="1"/>
    <xf numFmtId="0" fontId="9" fillId="2" borderId="0" xfId="0" applyFont="1" applyFill="1" applyBorder="1"/>
    <xf numFmtId="0" fontId="9" fillId="0" borderId="0" xfId="0" applyFont="1"/>
    <xf numFmtId="0" fontId="8" fillId="0" borderId="0" xfId="0" applyFont="1"/>
    <xf numFmtId="0" fontId="4" fillId="0" borderId="0" xfId="0" applyFont="1"/>
    <xf numFmtId="3" fontId="6" fillId="2" borderId="7" xfId="0" applyNumberFormat="1" applyFont="1" applyFill="1" applyBorder="1"/>
    <xf numFmtId="0" fontId="0" fillId="2" borderId="7" xfId="0" applyFill="1" applyBorder="1"/>
    <xf numFmtId="0" fontId="6" fillId="2" borderId="10" xfId="0" applyFont="1" applyFill="1" applyBorder="1"/>
    <xf numFmtId="3" fontId="6" fillId="2" borderId="10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0" fontId="6" fillId="2" borderId="0" xfId="0" applyFont="1" applyFill="1" applyBorder="1"/>
    <xf numFmtId="3" fontId="6" fillId="2" borderId="0" xfId="0" applyNumberFormat="1" applyFont="1" applyFill="1" applyBorder="1"/>
    <xf numFmtId="3" fontId="6" fillId="2" borderId="0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0" fontId="2" fillId="2" borderId="0" xfId="0" applyFont="1" applyFill="1" applyBorder="1"/>
    <xf numFmtId="0" fontId="2" fillId="0" borderId="0" xfId="0" applyFont="1"/>
    <xf numFmtId="0" fontId="5" fillId="5" borderId="4" xfId="0" applyFont="1" applyFill="1" applyBorder="1"/>
    <xf numFmtId="3" fontId="5" fillId="5" borderId="0" xfId="0" applyNumberFormat="1" applyFont="1" applyFill="1" applyBorder="1"/>
    <xf numFmtId="3" fontId="5" fillId="5" borderId="5" xfId="0" applyNumberFormat="1" applyFont="1" applyFill="1" applyBorder="1"/>
    <xf numFmtId="0" fontId="6" fillId="5" borderId="4" xfId="0" applyFont="1" applyFill="1" applyBorder="1"/>
    <xf numFmtId="3" fontId="6" fillId="5" borderId="0" xfId="0" applyNumberFormat="1" applyFont="1" applyFill="1" applyBorder="1"/>
    <xf numFmtId="3" fontId="6" fillId="5" borderId="5" xfId="0" applyNumberFormat="1" applyFont="1" applyFill="1" applyBorder="1"/>
    <xf numFmtId="0" fontId="5" fillId="5" borderId="4" xfId="0" applyFont="1" applyFill="1" applyBorder="1" applyAlignment="1">
      <alignment wrapText="1"/>
    </xf>
    <xf numFmtId="3" fontId="0" fillId="4" borderId="0" xfId="0" applyNumberFormat="1" applyFont="1" applyFill="1" applyBorder="1"/>
    <xf numFmtId="3" fontId="0" fillId="4" borderId="2" xfId="0" applyNumberFormat="1" applyFont="1" applyFill="1" applyBorder="1"/>
    <xf numFmtId="0" fontId="6" fillId="5" borderId="4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6" fillId="6" borderId="4" xfId="0" applyFont="1" applyFill="1" applyBorder="1"/>
    <xf numFmtId="0" fontId="5" fillId="6" borderId="4" xfId="0" applyFont="1" applyFill="1" applyBorder="1"/>
    <xf numFmtId="3" fontId="5" fillId="6" borderId="0" xfId="0" applyNumberFormat="1" applyFont="1" applyFill="1" applyBorder="1"/>
    <xf numFmtId="3" fontId="5" fillId="6" borderId="5" xfId="0" applyNumberFormat="1" applyFont="1" applyFill="1" applyBorder="1"/>
    <xf numFmtId="3" fontId="6" fillId="6" borderId="0" xfId="0" applyNumberFormat="1" applyFont="1" applyFill="1" applyBorder="1"/>
    <xf numFmtId="3" fontId="6" fillId="6" borderId="5" xfId="0" applyNumberFormat="1" applyFont="1" applyFill="1" applyBorder="1"/>
    <xf numFmtId="3" fontId="5" fillId="6" borderId="8" xfId="0" applyNumberFormat="1" applyFont="1" applyFill="1" applyBorder="1"/>
    <xf numFmtId="3" fontId="6" fillId="6" borderId="8" xfId="0" applyNumberFormat="1" applyFont="1" applyFill="1" applyBorder="1"/>
    <xf numFmtId="0" fontId="11" fillId="6" borderId="4" xfId="0" applyFont="1" applyFill="1" applyBorder="1"/>
    <xf numFmtId="3" fontId="6" fillId="6" borderId="8" xfId="0" applyNumberFormat="1" applyFont="1" applyFill="1" applyBorder="1" applyAlignment="1">
      <alignment horizontal="right"/>
    </xf>
    <xf numFmtId="3" fontId="6" fillId="6" borderId="0" xfId="0" applyNumberFormat="1" applyFont="1" applyFill="1" applyBorder="1" applyAlignment="1">
      <alignment horizontal="right"/>
    </xf>
    <xf numFmtId="0" fontId="12" fillId="6" borderId="4" xfId="0" applyFont="1" applyFill="1" applyBorder="1"/>
    <xf numFmtId="3" fontId="12" fillId="6" borderId="0" xfId="0" applyNumberFormat="1" applyFont="1" applyFill="1" applyBorder="1"/>
    <xf numFmtId="3" fontId="6" fillId="6" borderId="8" xfId="0" applyNumberFormat="1" applyFont="1" applyFill="1" applyBorder="1" applyAlignment="1"/>
    <xf numFmtId="3" fontId="6" fillId="6" borderId="0" xfId="0" applyNumberFormat="1" applyFont="1" applyFill="1" applyBorder="1" applyAlignment="1"/>
    <xf numFmtId="0" fontId="6" fillId="6" borderId="9" xfId="0" applyFont="1" applyFill="1" applyBorder="1"/>
    <xf numFmtId="3" fontId="6" fillId="6" borderId="1" xfId="0" applyNumberFormat="1" applyFont="1" applyFill="1" applyBorder="1"/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0" fontId="18" fillId="7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4" fontId="16" fillId="4" borderId="0" xfId="0" applyNumberFormat="1" applyFont="1" applyFill="1" applyBorder="1" applyAlignment="1">
      <alignment horizontal="center" vertical="center" wrapText="1"/>
    </xf>
    <xf numFmtId="4" fontId="16" fillId="4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18" fillId="7" borderId="2" xfId="0" applyFont="1" applyFill="1" applyBorder="1" applyAlignment="1">
      <alignment vertical="center" wrapText="1"/>
    </xf>
    <xf numFmtId="0" fontId="18" fillId="7" borderId="3" xfId="0" applyFont="1" applyFill="1" applyBorder="1" applyAlignment="1">
      <alignment vertical="center" wrapText="1"/>
    </xf>
    <xf numFmtId="0" fontId="18" fillId="7" borderId="7" xfId="0" applyFont="1" applyFill="1" applyBorder="1" applyAlignment="1">
      <alignment vertical="center" wrapText="1"/>
    </xf>
    <xf numFmtId="0" fontId="18" fillId="7" borderId="12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right"/>
    </xf>
    <xf numFmtId="0" fontId="21" fillId="4" borderId="11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wrapText="1"/>
    </xf>
    <xf numFmtId="3" fontId="4" fillId="4" borderId="0" xfId="0" applyNumberFormat="1" applyFont="1" applyFill="1" applyBorder="1"/>
    <xf numFmtId="0" fontId="6" fillId="4" borderId="4" xfId="0" applyFont="1" applyFill="1" applyBorder="1"/>
    <xf numFmtId="3" fontId="19" fillId="4" borderId="0" xfId="0" applyNumberFormat="1" applyFont="1" applyFill="1" applyBorder="1"/>
    <xf numFmtId="0" fontId="6" fillId="4" borderId="4" xfId="0" applyFont="1" applyFill="1" applyBorder="1" applyAlignment="1">
      <alignment wrapText="1"/>
    </xf>
    <xf numFmtId="0" fontId="5" fillId="4" borderId="4" xfId="0" applyFont="1" applyFill="1" applyBorder="1"/>
    <xf numFmtId="0" fontId="21" fillId="4" borderId="4" xfId="0" applyFont="1" applyFill="1" applyBorder="1" applyAlignment="1">
      <alignment horizontal="left" wrapText="1"/>
    </xf>
    <xf numFmtId="0" fontId="6" fillId="4" borderId="9" xfId="0" applyFont="1" applyFill="1" applyBorder="1" applyAlignment="1">
      <alignment wrapText="1"/>
    </xf>
    <xf numFmtId="4" fontId="8" fillId="2" borderId="0" xfId="0" applyNumberFormat="1" applyFont="1" applyFill="1" applyBorder="1"/>
    <xf numFmtId="0" fontId="20" fillId="2" borderId="2" xfId="0" applyFont="1" applyFill="1" applyBorder="1" applyAlignment="1">
      <alignment wrapText="1"/>
    </xf>
    <xf numFmtId="3" fontId="23" fillId="2" borderId="12" xfId="0" applyNumberFormat="1" applyFont="1" applyFill="1" applyBorder="1"/>
    <xf numFmtId="4" fontId="22" fillId="4" borderId="5" xfId="0" applyNumberFormat="1" applyFont="1" applyFill="1" applyBorder="1" applyAlignment="1">
      <alignment horizontal="center" vertical="center" wrapText="1"/>
    </xf>
    <xf numFmtId="3" fontId="17" fillId="2" borderId="12" xfId="0" applyNumberFormat="1" applyFont="1" applyFill="1" applyBorder="1"/>
    <xf numFmtId="3" fontId="17" fillId="2" borderId="10" xfId="0" applyNumberFormat="1" applyFont="1" applyFill="1" applyBorder="1"/>
    <xf numFmtId="3" fontId="17" fillId="2" borderId="0" xfId="0" applyNumberFormat="1" applyFont="1" applyFill="1" applyBorder="1"/>
    <xf numFmtId="3" fontId="17" fillId="2" borderId="0" xfId="0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2" borderId="0" xfId="0" applyFont="1" applyFill="1"/>
    <xf numFmtId="0" fontId="23" fillId="0" borderId="0" xfId="0" applyFont="1"/>
    <xf numFmtId="167" fontId="8" fillId="2" borderId="0" xfId="0" applyNumberFormat="1" applyFont="1" applyFill="1" applyBorder="1"/>
    <xf numFmtId="164" fontId="8" fillId="2" borderId="0" xfId="0" applyNumberFormat="1" applyFont="1" applyFill="1" applyBorder="1"/>
    <xf numFmtId="164" fontId="4" fillId="2" borderId="0" xfId="0" applyNumberFormat="1" applyFont="1" applyFill="1" applyBorder="1"/>
    <xf numFmtId="164" fontId="23" fillId="2" borderId="0" xfId="0" applyNumberFormat="1" applyFont="1" applyFill="1" applyBorder="1"/>
    <xf numFmtId="164" fontId="20" fillId="2" borderId="0" xfId="0" applyNumberFormat="1" applyFont="1" applyFill="1" applyBorder="1"/>
    <xf numFmtId="164" fontId="0" fillId="2" borderId="0" xfId="0" applyNumberFormat="1" applyFill="1" applyBorder="1"/>
    <xf numFmtId="3" fontId="9" fillId="2" borderId="0" xfId="0" applyNumberFormat="1" applyFont="1" applyFill="1" applyBorder="1"/>
    <xf numFmtId="3" fontId="4" fillId="2" borderId="0" xfId="0" applyNumberFormat="1" applyFont="1" applyFill="1" applyBorder="1"/>
    <xf numFmtId="3" fontId="4" fillId="4" borderId="5" xfId="0" applyNumberFormat="1" applyFont="1" applyFill="1" applyBorder="1"/>
    <xf numFmtId="3" fontId="0" fillId="4" borderId="5" xfId="0" applyNumberFormat="1" applyFont="1" applyFill="1" applyBorder="1"/>
    <xf numFmtId="3" fontId="0" fillId="4" borderId="3" xfId="0" applyNumberFormat="1" applyFont="1" applyFill="1" applyBorder="1"/>
  </cellXfs>
  <cellStyles count="15">
    <cellStyle name="Comma 2" xfId="1"/>
    <cellStyle name="Normal" xfId="0" builtinId="0"/>
    <cellStyle name="Normal 10" xfId="2"/>
    <cellStyle name="Normal 11" xfId="3"/>
    <cellStyle name="Normal 12" xfId="4"/>
    <cellStyle name="Normal 13" xfId="5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 9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akv/AppData/Local/Microsoft/Windows/Temporary%20Internet%20Files/Content.Outlook/AMGICJ7H/Platen%20bilans%20i%20nadvoresen%20dolg/BiljanaS/podatoci_2010/proizvodi/uvoz/U_27_defin_2008_1-6_2010_US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proseci"/>
      <sheetName val="27 _a.v."/>
      <sheetName val="27"/>
      <sheetName val="BAZA"/>
      <sheetName val="Sheet1"/>
      <sheetName val="def_2002"/>
      <sheetName val="def2003"/>
      <sheetName val="defin2004"/>
      <sheetName val="defin_2005"/>
      <sheetName val="defin_2006"/>
      <sheetName val="defin_2007"/>
      <sheetName val="defin_2008"/>
      <sheetName val="2716_1-7_2008"/>
      <sheetName val="Sheet3"/>
      <sheetName val="mepso_baza"/>
      <sheetName val="1-12_2009"/>
      <sheetName val="1-6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347"/>
  <sheetViews>
    <sheetView tabSelected="1" topLeftCell="A40" zoomScale="80" zoomScaleNormal="80" zoomScaleSheetLayoutView="100" workbookViewId="0">
      <selection activeCell="M2" sqref="M2"/>
    </sheetView>
  </sheetViews>
  <sheetFormatPr defaultRowHeight="12.75"/>
  <cols>
    <col min="1" max="1" width="40.7109375" customWidth="1"/>
    <col min="2" max="2" width="14.7109375" customWidth="1"/>
    <col min="3" max="4" width="14.7109375" style="16" customWidth="1"/>
    <col min="5" max="5" width="14.7109375" style="43" customWidth="1"/>
    <col min="6" max="9" width="14.7109375" customWidth="1"/>
    <col min="10" max="10" width="14.7109375" style="104" customWidth="1"/>
    <col min="11" max="11" width="17.42578125" style="4" bestFit="1" customWidth="1"/>
    <col min="12" max="12" width="16.5703125" style="4" bestFit="1" customWidth="1"/>
    <col min="13" max="105" width="9.140625" style="4"/>
  </cols>
  <sheetData>
    <row r="1" spans="1:105" s="7" customFormat="1" ht="12" customHeight="1" thickBot="1">
      <c r="A1" s="6"/>
      <c r="B1" s="79"/>
      <c r="C1" s="79"/>
      <c r="D1" s="79"/>
      <c r="E1" s="79"/>
      <c r="F1" s="79"/>
      <c r="G1" s="79"/>
      <c r="H1" s="79"/>
      <c r="I1" s="79"/>
      <c r="J1" s="9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</row>
    <row r="2" spans="1:105" s="7" customFormat="1" ht="30.75" customHeight="1" thickBot="1">
      <c r="A2" s="74" t="s">
        <v>27</v>
      </c>
      <c r="B2" s="80">
        <v>2005</v>
      </c>
      <c r="C2" s="80">
        <v>2006</v>
      </c>
      <c r="D2" s="80">
        <v>2007</v>
      </c>
      <c r="E2" s="80">
        <v>2008</v>
      </c>
      <c r="F2" s="80">
        <v>2009</v>
      </c>
      <c r="G2" s="80">
        <v>2010</v>
      </c>
      <c r="H2" s="80">
        <v>2011</v>
      </c>
      <c r="I2" s="82">
        <v>2012</v>
      </c>
      <c r="J2" s="83">
        <v>2013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</row>
    <row r="3" spans="1:105" ht="25.5">
      <c r="A3" s="8" t="s">
        <v>36</v>
      </c>
      <c r="B3" s="9">
        <f>B4+B5+B6</f>
        <v>1585.24</v>
      </c>
      <c r="C3" s="9">
        <f>C4+C5+C6</f>
        <v>1915.0594186545002</v>
      </c>
      <c r="D3" s="9">
        <f t="shared" ref="D3:I3" si="0">D4+D5+D6</f>
        <v>2604.7958330725</v>
      </c>
      <c r="E3" s="9">
        <f t="shared" si="0"/>
        <v>3236.8</v>
      </c>
      <c r="F3" s="9">
        <f t="shared" si="0"/>
        <v>2887.35</v>
      </c>
      <c r="G3" s="9">
        <f t="shared" si="0"/>
        <v>3231.75</v>
      </c>
      <c r="H3" s="9">
        <f t="shared" si="0"/>
        <v>3589.82</v>
      </c>
      <c r="I3" s="9">
        <f t="shared" si="0"/>
        <v>4297.5959999999995</v>
      </c>
      <c r="J3" s="10">
        <f t="shared" ref="J3" si="1">J4+J5+J6</f>
        <v>4665.26</v>
      </c>
      <c r="K3" s="11"/>
    </row>
    <row r="4" spans="1:105" s="16" customFormat="1">
      <c r="A4" s="12" t="s">
        <v>0</v>
      </c>
      <c r="B4" s="13">
        <v>787.72</v>
      </c>
      <c r="C4" s="13">
        <v>1019.4594186545</v>
      </c>
      <c r="D4" s="13">
        <v>1452.7458330725001</v>
      </c>
      <c r="E4" s="13">
        <v>1669.56</v>
      </c>
      <c r="F4" s="13">
        <v>1392.85</v>
      </c>
      <c r="G4" s="13">
        <v>1707.7</v>
      </c>
      <c r="H4" s="13">
        <v>1965.06</v>
      </c>
      <c r="I4" s="13">
        <v>2563.2849999999999</v>
      </c>
      <c r="J4" s="14">
        <v>2866.12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</row>
    <row r="5" spans="1:105" s="16" customFormat="1">
      <c r="A5" s="12" t="s">
        <v>1</v>
      </c>
      <c r="B5" s="13">
        <v>135.77000000000001</v>
      </c>
      <c r="C5" s="13">
        <v>147.9</v>
      </c>
      <c r="D5" s="13">
        <v>166.8</v>
      </c>
      <c r="E5" s="13">
        <v>199.82</v>
      </c>
      <c r="F5" s="13">
        <v>217.06</v>
      </c>
      <c r="G5" s="13">
        <v>223.11</v>
      </c>
      <c r="H5" s="13">
        <v>239.13</v>
      </c>
      <c r="I5" s="13">
        <v>254.85499999999999</v>
      </c>
      <c r="J5" s="14">
        <v>274.07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</row>
    <row r="6" spans="1:105" s="16" customFormat="1">
      <c r="A6" s="12" t="s">
        <v>2</v>
      </c>
      <c r="B6" s="13">
        <v>661.75</v>
      </c>
      <c r="C6" s="13">
        <v>747.7</v>
      </c>
      <c r="D6" s="13">
        <v>985.25</v>
      </c>
      <c r="E6" s="13">
        <v>1367.42</v>
      </c>
      <c r="F6" s="13">
        <v>1277.44</v>
      </c>
      <c r="G6" s="13">
        <v>1300.94</v>
      </c>
      <c r="H6" s="13">
        <v>1385.63</v>
      </c>
      <c r="I6" s="13">
        <v>1479.4559999999999</v>
      </c>
      <c r="J6" s="14">
        <v>1525.07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</row>
    <row r="7" spans="1:105">
      <c r="A7" s="17" t="s">
        <v>3</v>
      </c>
      <c r="B7" s="9">
        <f>B8+B9+B10</f>
        <v>21322900</v>
      </c>
      <c r="C7" s="9">
        <f>C8+C9+C10</f>
        <v>23150209</v>
      </c>
      <c r="D7" s="9">
        <f t="shared" ref="D7:I7" si="2">D8+D9+D10</f>
        <v>27418232</v>
      </c>
      <c r="E7" s="9">
        <f t="shared" si="2"/>
        <v>45305584</v>
      </c>
      <c r="F7" s="9">
        <f t="shared" si="2"/>
        <v>49204300</v>
      </c>
      <c r="G7" s="9">
        <f t="shared" si="2"/>
        <v>51561024</v>
      </c>
      <c r="H7" s="9">
        <f t="shared" si="2"/>
        <v>60922396</v>
      </c>
      <c r="I7" s="9">
        <f t="shared" si="2"/>
        <v>63163703</v>
      </c>
      <c r="J7" s="10">
        <f t="shared" ref="J7" si="3">J8+J9+J10</f>
        <v>65342550</v>
      </c>
    </row>
    <row r="8" spans="1:105" s="16" customFormat="1">
      <c r="A8" s="12" t="s">
        <v>0</v>
      </c>
      <c r="B8" s="18">
        <v>2818345</v>
      </c>
      <c r="C8" s="13">
        <v>2453169</v>
      </c>
      <c r="D8" s="13">
        <v>2831339</v>
      </c>
      <c r="E8" s="13">
        <v>4906672</v>
      </c>
      <c r="F8" s="13">
        <v>4718965</v>
      </c>
      <c r="G8" s="13">
        <v>4676957</v>
      </c>
      <c r="H8" s="13">
        <v>5045886</v>
      </c>
      <c r="I8" s="13">
        <v>4930849</v>
      </c>
      <c r="J8" s="14">
        <v>5026154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</row>
    <row r="9" spans="1:105" s="16" customFormat="1">
      <c r="A9" s="12" t="s">
        <v>1</v>
      </c>
      <c r="B9" s="18">
        <v>9324004</v>
      </c>
      <c r="C9" s="13">
        <v>10478451</v>
      </c>
      <c r="D9" s="13">
        <v>12528630</v>
      </c>
      <c r="E9" s="13">
        <v>14941822</v>
      </c>
      <c r="F9" s="13">
        <v>16623623</v>
      </c>
      <c r="G9" s="13">
        <v>18199316</v>
      </c>
      <c r="H9" s="13">
        <v>23320177</v>
      </c>
      <c r="I9" s="13">
        <v>23771404</v>
      </c>
      <c r="J9" s="14">
        <v>24293052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</row>
    <row r="10" spans="1:105" s="16" customFormat="1">
      <c r="A10" s="12" t="s">
        <v>2</v>
      </c>
      <c r="B10" s="18">
        <v>9180551</v>
      </c>
      <c r="C10" s="13">
        <v>10218589</v>
      </c>
      <c r="D10" s="13">
        <v>12058263</v>
      </c>
      <c r="E10" s="13">
        <v>25457090</v>
      </c>
      <c r="F10" s="13">
        <v>27861712</v>
      </c>
      <c r="G10" s="13">
        <v>28684751</v>
      </c>
      <c r="H10" s="13">
        <v>32556333</v>
      </c>
      <c r="I10" s="13">
        <v>34461450</v>
      </c>
      <c r="J10" s="14">
        <v>36023344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</row>
    <row r="11" spans="1:105" s="22" customFormat="1" ht="25.5" customHeight="1">
      <c r="A11" s="8" t="s">
        <v>37</v>
      </c>
      <c r="B11" s="19"/>
      <c r="C11" s="19"/>
      <c r="D11" s="19"/>
      <c r="E11" s="19"/>
      <c r="F11" s="19"/>
      <c r="G11" s="19"/>
      <c r="H11" s="19"/>
      <c r="I11" s="19"/>
      <c r="J11" s="2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</row>
    <row r="12" spans="1:105" s="24" customFormat="1">
      <c r="A12" s="12" t="s">
        <v>0</v>
      </c>
      <c r="B12" s="13">
        <v>279496.62764885102</v>
      </c>
      <c r="C12" s="13">
        <v>415568.36021264741</v>
      </c>
      <c r="D12" s="13">
        <v>513094.98194052401</v>
      </c>
      <c r="E12" s="13">
        <v>340262</v>
      </c>
      <c r="F12" s="13">
        <v>295161</v>
      </c>
      <c r="G12" s="13">
        <v>365131</v>
      </c>
      <c r="H12" s="13">
        <v>389438</v>
      </c>
      <c r="I12" s="13">
        <v>519847</v>
      </c>
      <c r="J12" s="14">
        <v>570243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</row>
    <row r="13" spans="1:105" s="24" customFormat="1">
      <c r="A13" s="12" t="s">
        <v>1</v>
      </c>
      <c r="B13" s="13">
        <v>14561.864295049638</v>
      </c>
      <c r="C13" s="13">
        <v>14115</v>
      </c>
      <c r="D13" s="13">
        <v>13314</v>
      </c>
      <c r="E13" s="13">
        <v>13373</v>
      </c>
      <c r="F13" s="13">
        <v>13057</v>
      </c>
      <c r="G13" s="13">
        <v>12259</v>
      </c>
      <c r="H13" s="13">
        <v>10254</v>
      </c>
      <c r="I13" s="13">
        <v>10721</v>
      </c>
      <c r="J13" s="14">
        <v>11282</v>
      </c>
      <c r="K13" s="105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</row>
    <row r="14" spans="1:105" s="24" customFormat="1" ht="13.5" thickBot="1">
      <c r="A14" s="12" t="s">
        <v>2</v>
      </c>
      <c r="B14" s="13">
        <v>72081.65041847706</v>
      </c>
      <c r="C14" s="13">
        <v>73171</v>
      </c>
      <c r="D14" s="13">
        <v>81707</v>
      </c>
      <c r="E14" s="13">
        <v>53715</v>
      </c>
      <c r="F14" s="13">
        <v>45849</v>
      </c>
      <c r="G14" s="13">
        <v>45353</v>
      </c>
      <c r="H14" s="13">
        <v>42561</v>
      </c>
      <c r="I14" s="13">
        <v>42931</v>
      </c>
      <c r="J14" s="14">
        <v>42336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</row>
    <row r="15" spans="1:105" s="24" customFormat="1" ht="13.5" thickBot="1">
      <c r="A15" s="25"/>
      <c r="B15" s="26"/>
      <c r="C15" s="26"/>
      <c r="D15" s="26"/>
      <c r="E15" s="26"/>
      <c r="F15" s="26"/>
      <c r="G15" s="26"/>
      <c r="H15" s="26"/>
      <c r="I15" s="26"/>
      <c r="J15" s="96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</row>
    <row r="16" spans="1:105" s="24" customFormat="1" ht="32.25" customHeight="1" thickBot="1">
      <c r="A16" s="74" t="s">
        <v>28</v>
      </c>
      <c r="B16" s="80">
        <v>2005</v>
      </c>
      <c r="C16" s="80">
        <v>2006</v>
      </c>
      <c r="D16" s="80">
        <v>2007</v>
      </c>
      <c r="E16" s="80">
        <v>2008</v>
      </c>
      <c r="F16" s="80">
        <v>2009</v>
      </c>
      <c r="G16" s="80">
        <v>2010</v>
      </c>
      <c r="H16" s="80">
        <v>2011</v>
      </c>
      <c r="I16" s="80">
        <v>2012</v>
      </c>
      <c r="J16" s="81">
        <v>2013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</row>
    <row r="17" spans="1:105" s="24" customFormat="1" ht="14.25" customHeight="1">
      <c r="A17" s="85" t="s">
        <v>32</v>
      </c>
      <c r="B17" s="77"/>
      <c r="C17" s="77"/>
      <c r="D17" s="77"/>
      <c r="E17" s="77"/>
      <c r="F17" s="77"/>
      <c r="G17" s="77"/>
      <c r="H17" s="77"/>
      <c r="I17" s="77"/>
      <c r="J17" s="97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</row>
    <row r="18" spans="1:105" s="24" customFormat="1" ht="25.5">
      <c r="A18" s="86" t="s">
        <v>38</v>
      </c>
      <c r="B18" s="87">
        <f>B19+B20</f>
        <v>1180.035284329</v>
      </c>
      <c r="C18" s="87">
        <f>C19+C20</f>
        <v>1383.6008342289499</v>
      </c>
      <c r="D18" s="87">
        <f t="shared" ref="D18:I18" si="4">D19+D20</f>
        <v>1834.4776627915001</v>
      </c>
      <c r="E18" s="87">
        <f t="shared" si="4"/>
        <v>2460.5034931785003</v>
      </c>
      <c r="F18" s="87">
        <f t="shared" si="4"/>
        <v>2107.5413179319999</v>
      </c>
      <c r="G18" s="87">
        <f t="shared" si="4"/>
        <v>2350.52959043481</v>
      </c>
      <c r="H18" s="87">
        <f t="shared" si="4"/>
        <v>2538.4248481152599</v>
      </c>
      <c r="I18" s="87">
        <f t="shared" si="4"/>
        <v>2832.4072279516199</v>
      </c>
      <c r="J18" s="113">
        <f t="shared" ref="J18" si="5">J19+J20</f>
        <v>2980.71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</row>
    <row r="19" spans="1:105" s="24" customFormat="1">
      <c r="A19" s="88" t="s">
        <v>29</v>
      </c>
      <c r="B19" s="51">
        <f>966846006846.5/1000000000</f>
        <v>966.84600684650002</v>
      </c>
      <c r="C19" s="89">
        <f>1104093263779.95/1000000000</f>
        <v>1104.0932637799499</v>
      </c>
      <c r="D19" s="51">
        <f>1445668752737/1000000000</f>
        <v>1445.668752737</v>
      </c>
      <c r="E19" s="51">
        <f>1801446154874.5/1000000000</f>
        <v>1801.4461548745001</v>
      </c>
      <c r="F19" s="51">
        <f>1584713828021.5/1000000000</f>
        <v>1584.7138280214999</v>
      </c>
      <c r="G19" s="51">
        <f>1743029281439.89/1000000000</f>
        <v>1743.0292814398899</v>
      </c>
      <c r="H19" s="51">
        <f>1780734010572.26/1000000000</f>
        <v>1780.7340105722601</v>
      </c>
      <c r="I19" s="51">
        <f>1954411055569.87/1000000000</f>
        <v>1954.4110555698701</v>
      </c>
      <c r="J19" s="114">
        <v>2020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</row>
    <row r="20" spans="1:105" s="24" customFormat="1" ht="25.5">
      <c r="A20" s="90" t="s">
        <v>30</v>
      </c>
      <c r="B20" s="51">
        <f>213189277482.5/1000000000</f>
        <v>213.18927748249999</v>
      </c>
      <c r="C20" s="51">
        <f>279507570449/1000000000</f>
        <v>279.50757044900001</v>
      </c>
      <c r="D20" s="51">
        <f>388808910054.5/1000000000</f>
        <v>388.80891005450002</v>
      </c>
      <c r="E20" s="51">
        <f>659057338304/1000000000</f>
        <v>659.05733830400004</v>
      </c>
      <c r="F20" s="51">
        <f>522827489910.5/1000000000</f>
        <v>522.82748991050005</v>
      </c>
      <c r="G20" s="51">
        <f>607500308994.92/1000000000</f>
        <v>607.50030899492003</v>
      </c>
      <c r="H20" s="51">
        <f>757690837543/1000000000</f>
        <v>757.69083754300004</v>
      </c>
      <c r="I20" s="51">
        <f>877996172381.75/1000000000</f>
        <v>877.99617238174994</v>
      </c>
      <c r="J20" s="114">
        <v>960.71</v>
      </c>
      <c r="K20" s="23"/>
      <c r="L20" s="10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</row>
    <row r="21" spans="1:105" s="24" customFormat="1">
      <c r="A21" s="91" t="s">
        <v>31</v>
      </c>
      <c r="B21" s="87">
        <f t="shared" ref="B21:I21" si="6">B22+B23</f>
        <v>17646293</v>
      </c>
      <c r="C21" s="87">
        <f t="shared" si="6"/>
        <v>19507389</v>
      </c>
      <c r="D21" s="87">
        <f t="shared" si="6"/>
        <v>23630579</v>
      </c>
      <c r="E21" s="87">
        <f t="shared" si="6"/>
        <v>39519634</v>
      </c>
      <c r="F21" s="87">
        <f t="shared" si="6"/>
        <v>42769558</v>
      </c>
      <c r="G21" s="87">
        <f t="shared" si="6"/>
        <v>43064644</v>
      </c>
      <c r="H21" s="87">
        <f t="shared" si="6"/>
        <v>44004691</v>
      </c>
      <c r="I21" s="87">
        <f t="shared" si="6"/>
        <v>43707134</v>
      </c>
      <c r="J21" s="113">
        <f t="shared" ref="J21" si="7">J22+J23</f>
        <v>46722160</v>
      </c>
      <c r="K21" s="23"/>
      <c r="L21" s="10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</row>
    <row r="22" spans="1:105" s="24" customFormat="1">
      <c r="A22" s="88" t="s">
        <v>29</v>
      </c>
      <c r="B22" s="51">
        <v>13882221</v>
      </c>
      <c r="C22" s="51">
        <v>15368760</v>
      </c>
      <c r="D22" s="51">
        <v>18734682</v>
      </c>
      <c r="E22" s="51">
        <v>28556823</v>
      </c>
      <c r="F22" s="51">
        <v>33138979</v>
      </c>
      <c r="G22" s="51">
        <v>32954330</v>
      </c>
      <c r="H22" s="51">
        <v>33654587</v>
      </c>
      <c r="I22" s="51">
        <v>32352806</v>
      </c>
      <c r="J22" s="114">
        <v>34422608</v>
      </c>
      <c r="K22" s="23"/>
      <c r="L22" s="10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</row>
    <row r="23" spans="1:105" s="24" customFormat="1" ht="25.5">
      <c r="A23" s="90" t="s">
        <v>30</v>
      </c>
      <c r="B23" s="51">
        <v>3764072</v>
      </c>
      <c r="C23" s="51">
        <v>4138629</v>
      </c>
      <c r="D23" s="51">
        <v>4895897</v>
      </c>
      <c r="E23" s="51">
        <v>10962811</v>
      </c>
      <c r="F23" s="51">
        <v>9630579</v>
      </c>
      <c r="G23" s="51">
        <v>10110314</v>
      </c>
      <c r="H23" s="51">
        <v>10350104</v>
      </c>
      <c r="I23" s="51">
        <v>11354328</v>
      </c>
      <c r="J23" s="114">
        <v>12299552</v>
      </c>
      <c r="K23" s="23"/>
      <c r="L23" s="94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</row>
    <row r="24" spans="1:105" s="24" customFormat="1" ht="14.25" customHeight="1">
      <c r="A24" s="92" t="s">
        <v>33</v>
      </c>
      <c r="B24" s="77"/>
      <c r="C24" s="77"/>
      <c r="D24" s="77"/>
      <c r="E24" s="77"/>
      <c r="F24" s="77"/>
      <c r="G24" s="77"/>
      <c r="H24" s="77"/>
      <c r="I24" s="77"/>
      <c r="J24" s="78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</row>
    <row r="25" spans="1:105" s="24" customFormat="1" ht="25.5">
      <c r="A25" s="86" t="s">
        <v>38</v>
      </c>
      <c r="B25" s="87">
        <f>B26+B27</f>
        <v>71.144670991499993</v>
      </c>
      <c r="C25" s="87">
        <f>C26+C27</f>
        <v>113.92319413689999</v>
      </c>
      <c r="D25" s="87">
        <f t="shared" ref="D25:I25" si="8">D26+D27</f>
        <v>133.26506842800001</v>
      </c>
      <c r="E25" s="87">
        <f t="shared" si="8"/>
        <v>167.280634663</v>
      </c>
      <c r="F25" s="87">
        <f t="shared" si="8"/>
        <v>148.94761053921002</v>
      </c>
      <c r="G25" s="87">
        <f t="shared" si="8"/>
        <v>148.79802525758001</v>
      </c>
      <c r="H25" s="87">
        <f t="shared" si="8"/>
        <v>175.3611214725</v>
      </c>
      <c r="I25" s="87">
        <f t="shared" si="8"/>
        <v>220.40917660729997</v>
      </c>
      <c r="J25" s="113">
        <f t="shared" ref="J25" si="9">J26+J27</f>
        <v>245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</row>
    <row r="26" spans="1:105" s="24" customFormat="1">
      <c r="A26" s="88" t="s">
        <v>29</v>
      </c>
      <c r="B26" s="51">
        <f>3822796583/1000000000</f>
        <v>3.8227965830000001</v>
      </c>
      <c r="C26" s="51">
        <f>10858774696.9/1000000000</f>
        <v>10.858774696899999</v>
      </c>
      <c r="D26" s="51">
        <f>21392969460/1000000000</f>
        <v>21.39296946</v>
      </c>
      <c r="E26" s="51">
        <f>28025931259/1000000000</f>
        <v>28.025931259</v>
      </c>
      <c r="F26" s="51">
        <f>21540018549.5/1000000000</f>
        <v>21.540018549500001</v>
      </c>
      <c r="G26" s="51">
        <f>22038831452.58/1000000000</f>
        <v>22.038831452580002</v>
      </c>
      <c r="H26" s="51">
        <f>33174380431/1000000000</f>
        <v>33.174380431000003</v>
      </c>
      <c r="I26" s="51">
        <f>59314930275/1000000000</f>
        <v>59.314930275000002</v>
      </c>
      <c r="J26" s="114">
        <v>62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</row>
    <row r="27" spans="1:105" s="24" customFormat="1" ht="25.5">
      <c r="A27" s="90" t="s">
        <v>30</v>
      </c>
      <c r="B27" s="51">
        <f>67321874408.5/1000000000</f>
        <v>67.321874408499994</v>
      </c>
      <c r="C27" s="51">
        <f>103064419440/1000000000</f>
        <v>103.06441943999999</v>
      </c>
      <c r="D27" s="51">
        <f>111872098968/1000000000</f>
        <v>111.872098968</v>
      </c>
      <c r="E27" s="51">
        <f>139254703404/1000000000</f>
        <v>139.254703404</v>
      </c>
      <c r="F27" s="51">
        <f>127407591989.71/1000000000</f>
        <v>127.40759198971001</v>
      </c>
      <c r="G27" s="51">
        <f>126759193805/1000000000</f>
        <v>126.759193805</v>
      </c>
      <c r="H27" s="51">
        <f>142186741041.5/1000000000</f>
        <v>142.1867410415</v>
      </c>
      <c r="I27" s="51">
        <f>161094246332.3/1000000000</f>
        <v>161.09424633229997</v>
      </c>
      <c r="J27" s="114">
        <v>183</v>
      </c>
      <c r="K27" s="23"/>
      <c r="L27" s="10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</row>
    <row r="28" spans="1:105" s="24" customFormat="1">
      <c r="A28" s="91" t="s">
        <v>31</v>
      </c>
      <c r="B28" s="87">
        <f>B29+B30</f>
        <v>5663199</v>
      </c>
      <c r="C28" s="87">
        <f>C29+C30</f>
        <v>6592978</v>
      </c>
      <c r="D28" s="87">
        <f t="shared" ref="D28:I28" si="10">D29+D30</f>
        <v>8143485</v>
      </c>
      <c r="E28" s="87">
        <f t="shared" si="10"/>
        <v>11555138</v>
      </c>
      <c r="F28" s="87">
        <f t="shared" si="10"/>
        <v>12915013</v>
      </c>
      <c r="G28" s="87">
        <f t="shared" si="10"/>
        <v>11782779</v>
      </c>
      <c r="H28" s="87">
        <f t="shared" si="10"/>
        <v>11166365</v>
      </c>
      <c r="I28" s="87">
        <f t="shared" si="10"/>
        <v>11896279</v>
      </c>
      <c r="J28" s="113">
        <f t="shared" ref="J28" si="11">J29+J30</f>
        <v>11276492</v>
      </c>
      <c r="K28" s="23"/>
      <c r="L28" s="10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</row>
    <row r="29" spans="1:105" s="24" customFormat="1">
      <c r="A29" s="88" t="s">
        <v>29</v>
      </c>
      <c r="B29" s="51">
        <v>632620</v>
      </c>
      <c r="C29" s="51">
        <v>670371</v>
      </c>
      <c r="D29" s="51">
        <v>1082909</v>
      </c>
      <c r="E29" s="51">
        <v>3530622</v>
      </c>
      <c r="F29" s="51">
        <v>5801488</v>
      </c>
      <c r="G29" s="51">
        <v>5915203</v>
      </c>
      <c r="H29" s="51">
        <v>6628951</v>
      </c>
      <c r="I29" s="51">
        <v>7301573</v>
      </c>
      <c r="J29" s="114">
        <v>6680314</v>
      </c>
      <c r="K29" s="23"/>
      <c r="L29" s="10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</row>
    <row r="30" spans="1:105" s="24" customFormat="1" ht="26.25" thickBot="1">
      <c r="A30" s="93" t="s">
        <v>30</v>
      </c>
      <c r="B30" s="52">
        <v>5030579</v>
      </c>
      <c r="C30" s="52">
        <v>5922607</v>
      </c>
      <c r="D30" s="52">
        <v>7060576</v>
      </c>
      <c r="E30" s="52">
        <v>8024516</v>
      </c>
      <c r="F30" s="52">
        <v>7113525</v>
      </c>
      <c r="G30" s="52">
        <v>5867576</v>
      </c>
      <c r="H30" s="52">
        <v>4537414</v>
      </c>
      <c r="I30" s="52">
        <v>4594706</v>
      </c>
      <c r="J30" s="115">
        <v>4596178</v>
      </c>
      <c r="K30" s="23"/>
      <c r="L30" s="10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</row>
    <row r="31" spans="1:105" s="27" customFormat="1" ht="13.5" thickBot="1">
      <c r="A31" s="25"/>
      <c r="B31" s="26"/>
      <c r="C31" s="26"/>
      <c r="D31" s="26"/>
      <c r="E31" s="26"/>
      <c r="F31" s="26"/>
      <c r="G31" s="26"/>
      <c r="H31" s="26"/>
      <c r="I31" s="26"/>
      <c r="J31" s="9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</row>
    <row r="32" spans="1:105" s="23" customFormat="1" ht="30" customHeight="1" thickBot="1">
      <c r="A32" s="74" t="s">
        <v>35</v>
      </c>
      <c r="B32" s="80">
        <v>2005</v>
      </c>
      <c r="C32" s="80">
        <v>2006</v>
      </c>
      <c r="D32" s="80">
        <v>2007</v>
      </c>
      <c r="E32" s="80">
        <v>2008</v>
      </c>
      <c r="F32" s="80">
        <v>2009</v>
      </c>
      <c r="G32" s="80">
        <v>2010</v>
      </c>
      <c r="H32" s="80">
        <v>2011</v>
      </c>
      <c r="I32" s="80">
        <v>2012</v>
      </c>
      <c r="J32" s="81">
        <v>2013</v>
      </c>
    </row>
    <row r="33" spans="1:105" ht="25.5">
      <c r="A33" s="50" t="s">
        <v>4</v>
      </c>
      <c r="B33" s="45">
        <v>12.35</v>
      </c>
      <c r="C33" s="45">
        <v>20.92</v>
      </c>
      <c r="D33" s="45">
        <v>57.5</v>
      </c>
      <c r="E33" s="84">
        <f>E34+E35</f>
        <v>97</v>
      </c>
      <c r="F33" s="45">
        <v>103.34</v>
      </c>
      <c r="G33" s="45">
        <v>106.74</v>
      </c>
      <c r="H33" s="45">
        <v>119.59</v>
      </c>
      <c r="I33" s="45">
        <v>129.1</v>
      </c>
      <c r="J33" s="46">
        <v>134</v>
      </c>
      <c r="K33" s="11"/>
    </row>
    <row r="34" spans="1:105" s="16" customFormat="1" ht="17.25" customHeight="1">
      <c r="A34" s="53" t="s">
        <v>5</v>
      </c>
      <c r="B34" s="48">
        <v>9.48</v>
      </c>
      <c r="C34" s="48">
        <v>16.95</v>
      </c>
      <c r="D34" s="48">
        <v>48.32</v>
      </c>
      <c r="E34" s="48">
        <v>77.400000000000006</v>
      </c>
      <c r="F34" s="48">
        <v>83.36</v>
      </c>
      <c r="G34" s="48">
        <v>88.27</v>
      </c>
      <c r="H34" s="48">
        <v>96.54</v>
      </c>
      <c r="I34" s="48">
        <v>101.62</v>
      </c>
      <c r="J34" s="49">
        <v>104</v>
      </c>
      <c r="K34" s="28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</row>
    <row r="35" spans="1:105" s="16" customFormat="1">
      <c r="A35" s="47" t="s">
        <v>6</v>
      </c>
      <c r="B35" s="48">
        <v>2.87</v>
      </c>
      <c r="C35" s="48">
        <v>3.97</v>
      </c>
      <c r="D35" s="48">
        <v>9.18</v>
      </c>
      <c r="E35" s="48">
        <v>19.600000000000001</v>
      </c>
      <c r="F35" s="48">
        <v>19.98</v>
      </c>
      <c r="G35" s="48">
        <v>18.47</v>
      </c>
      <c r="H35" s="48">
        <v>23.06</v>
      </c>
      <c r="I35" s="48">
        <v>27.43</v>
      </c>
      <c r="J35" s="49">
        <v>30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</row>
    <row r="36" spans="1:105" s="30" customFormat="1" ht="12" customHeight="1">
      <c r="A36" s="44" t="s">
        <v>7</v>
      </c>
      <c r="B36" s="45">
        <v>178223</v>
      </c>
      <c r="C36" s="45">
        <v>419168</v>
      </c>
      <c r="D36" s="45">
        <v>716611</v>
      </c>
      <c r="E36" s="45">
        <v>1047498</v>
      </c>
      <c r="F36" s="45">
        <v>1289317</v>
      </c>
      <c r="G36" s="45">
        <v>1422342</v>
      </c>
      <c r="H36" s="45">
        <v>1450345</v>
      </c>
      <c r="I36" s="45">
        <v>1507142</v>
      </c>
      <c r="J36" s="46">
        <v>1557082</v>
      </c>
      <c r="K36" s="11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</row>
    <row r="37" spans="1:105" s="31" customFormat="1">
      <c r="A37" s="47" t="s">
        <v>8</v>
      </c>
      <c r="B37" s="48">
        <v>77783</v>
      </c>
      <c r="C37" s="48">
        <v>221617</v>
      </c>
      <c r="D37" s="48">
        <v>353551</v>
      </c>
      <c r="E37" s="48">
        <v>481477</v>
      </c>
      <c r="F37" s="48">
        <v>559198</v>
      </c>
      <c r="G37" s="48">
        <v>1048183</v>
      </c>
      <c r="H37" s="48">
        <v>1098800</v>
      </c>
      <c r="I37" s="48">
        <v>1156562</v>
      </c>
      <c r="J37" s="49">
        <v>1188947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</row>
    <row r="38" spans="1:105" s="31" customFormat="1">
      <c r="A38" s="47" t="s">
        <v>9</v>
      </c>
      <c r="B38" s="48">
        <v>75859</v>
      </c>
      <c r="C38" s="48">
        <v>115827</v>
      </c>
      <c r="D38" s="48">
        <v>178630</v>
      </c>
      <c r="E38" s="48">
        <v>197740</v>
      </c>
      <c r="F38" s="48">
        <v>267947</v>
      </c>
      <c r="G38" s="48">
        <v>374159</v>
      </c>
      <c r="H38" s="48">
        <v>351545</v>
      </c>
      <c r="I38" s="48">
        <v>350580</v>
      </c>
      <c r="J38" s="49">
        <v>368135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</row>
    <row r="39" spans="1:105" s="31" customFormat="1" ht="15">
      <c r="A39" s="47" t="s">
        <v>10</v>
      </c>
      <c r="B39" s="48">
        <v>24581</v>
      </c>
      <c r="C39" s="48">
        <v>81724</v>
      </c>
      <c r="D39" s="48">
        <v>184430</v>
      </c>
      <c r="E39" s="48">
        <v>368281</v>
      </c>
      <c r="F39" s="48">
        <v>462172</v>
      </c>
      <c r="G39" s="48">
        <v>0</v>
      </c>
      <c r="H39" s="48">
        <v>0</v>
      </c>
      <c r="I39" s="48">
        <v>0</v>
      </c>
      <c r="J39" s="49">
        <v>0</v>
      </c>
      <c r="K39" s="75"/>
      <c r="L39" s="76"/>
      <c r="M39" s="76"/>
      <c r="N39" s="76"/>
      <c r="O39" s="76"/>
      <c r="P39" s="76"/>
      <c r="Q39" s="76"/>
      <c r="R39" s="76"/>
      <c r="S39" s="76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</row>
    <row r="40" spans="1:105" s="31" customFormat="1" ht="25.5">
      <c r="A40" s="50" t="s">
        <v>26</v>
      </c>
      <c r="B40" s="45">
        <v>4715</v>
      </c>
      <c r="C40" s="45">
        <v>7196</v>
      </c>
      <c r="D40" s="45">
        <v>14243</v>
      </c>
      <c r="E40" s="45">
        <v>22152</v>
      </c>
      <c r="F40" s="45">
        <v>22724</v>
      </c>
      <c r="G40" s="45">
        <v>22668</v>
      </c>
      <c r="H40" s="45">
        <v>23392</v>
      </c>
      <c r="I40" s="45">
        <v>22819</v>
      </c>
      <c r="J40" s="46">
        <v>24648</v>
      </c>
      <c r="K40" s="23"/>
      <c r="L40" s="108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</row>
    <row r="41" spans="1:105" s="32" customFormat="1" ht="26.25" customHeight="1">
      <c r="A41" s="50" t="s">
        <v>11</v>
      </c>
      <c r="B41" s="45">
        <v>6071</v>
      </c>
      <c r="C41" s="45">
        <v>9843</v>
      </c>
      <c r="D41" s="45">
        <v>18413</v>
      </c>
      <c r="E41" s="45">
        <v>29914</v>
      </c>
      <c r="F41" s="45">
        <v>32279</v>
      </c>
      <c r="G41" s="45">
        <v>32360</v>
      </c>
      <c r="H41" s="45">
        <v>34311</v>
      </c>
      <c r="I41" s="45">
        <v>34119</v>
      </c>
      <c r="J41" s="46">
        <v>38097</v>
      </c>
      <c r="K41" s="112"/>
      <c r="L41" s="109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</row>
    <row r="42" spans="1:105">
      <c r="A42" s="47" t="s">
        <v>12</v>
      </c>
      <c r="B42" s="48">
        <v>157</v>
      </c>
      <c r="C42" s="48">
        <v>297</v>
      </c>
      <c r="D42" s="48">
        <v>529</v>
      </c>
      <c r="E42" s="48">
        <v>761</v>
      </c>
      <c r="F42" s="48">
        <v>832</v>
      </c>
      <c r="G42" s="48">
        <v>869</v>
      </c>
      <c r="H42" s="48">
        <v>876</v>
      </c>
      <c r="I42" s="48">
        <v>852</v>
      </c>
      <c r="J42" s="49">
        <v>930</v>
      </c>
    </row>
    <row r="43" spans="1:105" ht="13.5" thickBot="1">
      <c r="A43" s="47" t="s">
        <v>13</v>
      </c>
      <c r="B43" s="48">
        <v>5914</v>
      </c>
      <c r="C43" s="48">
        <v>9546</v>
      </c>
      <c r="D43" s="48">
        <v>17884</v>
      </c>
      <c r="E43" s="48">
        <v>29153</v>
      </c>
      <c r="F43" s="48">
        <v>31447</v>
      </c>
      <c r="G43" s="48">
        <v>31491</v>
      </c>
      <c r="H43" s="48">
        <v>33435</v>
      </c>
      <c r="I43" s="48">
        <v>33267</v>
      </c>
      <c r="J43" s="49">
        <v>37167</v>
      </c>
    </row>
    <row r="44" spans="1:105" s="34" customFormat="1" ht="13.5" thickBot="1">
      <c r="A44" s="25"/>
      <c r="B44" s="33"/>
      <c r="C44" s="33"/>
      <c r="D44" s="33"/>
      <c r="E44" s="33"/>
      <c r="F44" s="33"/>
      <c r="G44" s="33"/>
      <c r="H44" s="33"/>
      <c r="I44" s="33"/>
      <c r="J44" s="98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</row>
    <row r="45" spans="1:105" s="4" customFormat="1" ht="27" customHeight="1" thickBot="1">
      <c r="A45" s="74" t="s">
        <v>34</v>
      </c>
      <c r="B45" s="80">
        <v>2005</v>
      </c>
      <c r="C45" s="80">
        <v>2006</v>
      </c>
      <c r="D45" s="80">
        <v>2007</v>
      </c>
      <c r="E45" s="80">
        <v>2008</v>
      </c>
      <c r="F45" s="80">
        <v>2009</v>
      </c>
      <c r="G45" s="80">
        <v>2010</v>
      </c>
      <c r="H45" s="80">
        <v>2011</v>
      </c>
      <c r="I45" s="80">
        <v>2012</v>
      </c>
      <c r="J45" s="81">
        <v>2013</v>
      </c>
      <c r="K45" s="75"/>
      <c r="L45" s="76"/>
      <c r="M45" s="76"/>
      <c r="N45" s="76"/>
      <c r="O45" s="76"/>
      <c r="P45" s="76"/>
      <c r="Q45" s="76"/>
      <c r="R45" s="76"/>
      <c r="S45" s="76"/>
    </row>
    <row r="46" spans="1:105" s="32" customFormat="1">
      <c r="A46" s="56" t="s">
        <v>14</v>
      </c>
      <c r="B46" s="61">
        <v>2075067</v>
      </c>
      <c r="C46" s="57">
        <v>2527279</v>
      </c>
      <c r="D46" s="57">
        <v>3477522</v>
      </c>
      <c r="E46" s="57">
        <v>2959270</v>
      </c>
      <c r="F46" s="57">
        <v>3293257</v>
      </c>
      <c r="G46" s="57">
        <v>3412298</v>
      </c>
      <c r="H46" s="57">
        <v>3380708</v>
      </c>
      <c r="I46" s="57">
        <v>3516744</v>
      </c>
      <c r="J46" s="58">
        <v>3595808</v>
      </c>
      <c r="K46" s="112"/>
      <c r="L46" s="107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</row>
    <row r="47" spans="1:105">
      <c r="A47" s="55" t="s">
        <v>15</v>
      </c>
      <c r="B47" s="62">
        <v>1958081</v>
      </c>
      <c r="C47" s="59">
        <v>2391655</v>
      </c>
      <c r="D47" s="59">
        <v>3299574</v>
      </c>
      <c r="E47" s="59">
        <v>2791968</v>
      </c>
      <c r="F47" s="59">
        <v>3113942</v>
      </c>
      <c r="G47" s="59">
        <v>3230599</v>
      </c>
      <c r="H47" s="59">
        <v>3194871</v>
      </c>
      <c r="I47" s="59">
        <v>3322908</v>
      </c>
      <c r="J47" s="60">
        <v>3393293</v>
      </c>
      <c r="K47" s="11"/>
      <c r="L47" s="110"/>
    </row>
    <row r="48" spans="1:105">
      <c r="A48" s="55" t="s">
        <v>16</v>
      </c>
      <c r="B48" s="62">
        <v>116986</v>
      </c>
      <c r="C48" s="59">
        <v>135624</v>
      </c>
      <c r="D48" s="59">
        <v>177948</v>
      </c>
      <c r="E48" s="59">
        <v>167302</v>
      </c>
      <c r="F48" s="59">
        <v>179315</v>
      </c>
      <c r="G48" s="59">
        <v>181699</v>
      </c>
      <c r="H48" s="59">
        <v>185837</v>
      </c>
      <c r="I48" s="59">
        <v>193836</v>
      </c>
      <c r="J48" s="60">
        <v>202515</v>
      </c>
      <c r="L48" s="110"/>
    </row>
    <row r="49" spans="1:105">
      <c r="A49" s="63" t="s">
        <v>17</v>
      </c>
      <c r="B49" s="64" t="s">
        <v>18</v>
      </c>
      <c r="C49" s="65" t="s">
        <v>18</v>
      </c>
      <c r="D49" s="57">
        <f>D50+D51</f>
        <v>1024459</v>
      </c>
      <c r="E49" s="57">
        <f t="shared" ref="E49:I49" si="12">E50+E51</f>
        <v>1282331</v>
      </c>
      <c r="F49" s="57">
        <f t="shared" si="12"/>
        <v>1403373</v>
      </c>
      <c r="G49" s="57">
        <f t="shared" si="12"/>
        <v>1488167</v>
      </c>
      <c r="H49" s="57">
        <f t="shared" si="12"/>
        <v>1549745</v>
      </c>
      <c r="I49" s="57">
        <f t="shared" si="12"/>
        <v>1602472</v>
      </c>
      <c r="J49" s="58">
        <v>1623067</v>
      </c>
      <c r="K49" s="11"/>
    </row>
    <row r="50" spans="1:105" ht="14.25">
      <c r="A50" s="66" t="s">
        <v>19</v>
      </c>
      <c r="B50" s="64" t="s">
        <v>18</v>
      </c>
      <c r="C50" s="65" t="s">
        <v>18</v>
      </c>
      <c r="D50" s="67">
        <v>925949</v>
      </c>
      <c r="E50" s="67">
        <v>1175731</v>
      </c>
      <c r="F50" s="67">
        <v>1290280</v>
      </c>
      <c r="G50" s="67">
        <v>1371732</v>
      </c>
      <c r="H50" s="67">
        <v>1430013</v>
      </c>
      <c r="I50" s="67">
        <v>1478829</v>
      </c>
      <c r="J50" s="60">
        <v>1495315</v>
      </c>
    </row>
    <row r="51" spans="1:105">
      <c r="A51" s="66" t="s">
        <v>16</v>
      </c>
      <c r="B51" s="68">
        <v>81476</v>
      </c>
      <c r="C51" s="69">
        <v>89241</v>
      </c>
      <c r="D51" s="67">
        <v>98510</v>
      </c>
      <c r="E51" s="67">
        <v>106600</v>
      </c>
      <c r="F51" s="67">
        <v>113093</v>
      </c>
      <c r="G51" s="67">
        <v>116435</v>
      </c>
      <c r="H51" s="67">
        <v>119732</v>
      </c>
      <c r="I51" s="67">
        <v>123643</v>
      </c>
      <c r="J51" s="60">
        <v>127752</v>
      </c>
    </row>
    <row r="52" spans="1:105" s="32" customFormat="1" ht="25.5">
      <c r="A52" s="54" t="s">
        <v>20</v>
      </c>
      <c r="B52" s="61">
        <v>2341</v>
      </c>
      <c r="C52" s="57">
        <v>5768</v>
      </c>
      <c r="D52" s="57">
        <v>9333</v>
      </c>
      <c r="E52" s="57">
        <v>15351</v>
      </c>
      <c r="F52" s="57">
        <v>25171</v>
      </c>
      <c r="G52" s="57">
        <v>38378</v>
      </c>
      <c r="H52" s="57">
        <v>55376</v>
      </c>
      <c r="I52" s="57">
        <v>76429</v>
      </c>
      <c r="J52" s="58">
        <v>100834</v>
      </c>
      <c r="K52" s="112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</row>
    <row r="53" spans="1:105">
      <c r="A53" s="55" t="s">
        <v>15</v>
      </c>
      <c r="B53" s="62">
        <v>2010</v>
      </c>
      <c r="C53" s="59">
        <v>3023</v>
      </c>
      <c r="D53" s="59">
        <v>6367</v>
      </c>
      <c r="E53" s="59">
        <v>10310</v>
      </c>
      <c r="F53" s="59">
        <v>17251</v>
      </c>
      <c r="G53" s="59">
        <v>27070</v>
      </c>
      <c r="H53" s="59">
        <v>41669</v>
      </c>
      <c r="I53" s="59">
        <v>57211</v>
      </c>
      <c r="J53" s="60">
        <v>76069</v>
      </c>
    </row>
    <row r="54" spans="1:105">
      <c r="A54" s="55" t="s">
        <v>16</v>
      </c>
      <c r="B54" s="62">
        <v>331</v>
      </c>
      <c r="C54" s="59">
        <v>2745</v>
      </c>
      <c r="D54" s="59">
        <v>2966</v>
      </c>
      <c r="E54" s="59">
        <v>5041</v>
      </c>
      <c r="F54" s="59">
        <v>7920</v>
      </c>
      <c r="G54" s="59">
        <v>11308</v>
      </c>
      <c r="H54" s="59">
        <v>13707</v>
      </c>
      <c r="I54" s="59">
        <v>19218</v>
      </c>
      <c r="J54" s="60">
        <v>24765</v>
      </c>
    </row>
    <row r="55" spans="1:105" s="32" customFormat="1">
      <c r="A55" s="56" t="s">
        <v>21</v>
      </c>
      <c r="B55" s="61">
        <f>B56+B57</f>
        <v>9131</v>
      </c>
      <c r="C55" s="57">
        <f>C56+C57</f>
        <v>12583</v>
      </c>
      <c r="D55" s="57">
        <f>D56+D57</f>
        <v>16086</v>
      </c>
      <c r="E55" s="57">
        <f t="shared" ref="E55:I55" si="13">E56+E57</f>
        <v>26269</v>
      </c>
      <c r="F55" s="57">
        <f t="shared" si="13"/>
        <v>56313</v>
      </c>
      <c r="G55" s="57">
        <f t="shared" si="13"/>
        <v>89232</v>
      </c>
      <c r="H55" s="57">
        <f t="shared" si="13"/>
        <v>120138</v>
      </c>
      <c r="I55" s="57">
        <f t="shared" si="13"/>
        <v>145350</v>
      </c>
      <c r="J55" s="58">
        <v>175599</v>
      </c>
      <c r="K55" s="112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</row>
    <row r="56" spans="1:105">
      <c r="A56" s="55" t="s">
        <v>15</v>
      </c>
      <c r="B56" s="62">
        <v>0</v>
      </c>
      <c r="C56" s="59">
        <v>1</v>
      </c>
      <c r="D56" s="59">
        <v>29</v>
      </c>
      <c r="E56" s="59">
        <v>4996</v>
      </c>
      <c r="F56" s="59">
        <v>20542</v>
      </c>
      <c r="G56" s="59">
        <v>41135</v>
      </c>
      <c r="H56" s="59">
        <v>63993</v>
      </c>
      <c r="I56" s="59">
        <v>83835</v>
      </c>
      <c r="J56" s="60">
        <v>111932</v>
      </c>
    </row>
    <row r="57" spans="1:105">
      <c r="A57" s="55" t="s">
        <v>16</v>
      </c>
      <c r="B57" s="62">
        <v>9131</v>
      </c>
      <c r="C57" s="59">
        <v>12582</v>
      </c>
      <c r="D57" s="59">
        <v>16057</v>
      </c>
      <c r="E57" s="59">
        <v>21273</v>
      </c>
      <c r="F57" s="59">
        <v>35771</v>
      </c>
      <c r="G57" s="59">
        <v>48097</v>
      </c>
      <c r="H57" s="59">
        <v>56145</v>
      </c>
      <c r="I57" s="59">
        <v>61515</v>
      </c>
      <c r="J57" s="60">
        <v>63667</v>
      </c>
    </row>
    <row r="58" spans="1:105" s="32" customFormat="1">
      <c r="A58" s="56" t="s">
        <v>22</v>
      </c>
      <c r="B58" s="61">
        <f>B59+B60</f>
        <v>6680</v>
      </c>
      <c r="C58" s="57">
        <f>C59+C60</f>
        <v>8783</v>
      </c>
      <c r="D58" s="57">
        <f>D59+D60</f>
        <v>11175</v>
      </c>
      <c r="E58" s="57">
        <f t="shared" ref="E58:I58" si="14">E59+E60</f>
        <v>15833</v>
      </c>
      <c r="F58" s="57">
        <f t="shared" si="14"/>
        <v>28772</v>
      </c>
      <c r="G58" s="57">
        <f t="shared" si="14"/>
        <v>44572</v>
      </c>
      <c r="H58" s="57">
        <f t="shared" si="14"/>
        <v>58732</v>
      </c>
      <c r="I58" s="57">
        <f t="shared" si="14"/>
        <v>69700</v>
      </c>
      <c r="J58" s="58">
        <v>82036</v>
      </c>
      <c r="K58" s="112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</row>
    <row r="59" spans="1:105">
      <c r="A59" s="55" t="s">
        <v>15</v>
      </c>
      <c r="B59" s="62">
        <v>0</v>
      </c>
      <c r="C59" s="59">
        <v>1</v>
      </c>
      <c r="D59" s="59">
        <v>7</v>
      </c>
      <c r="E59" s="59">
        <v>1620</v>
      </c>
      <c r="F59" s="59">
        <v>6254</v>
      </c>
      <c r="G59" s="59">
        <v>13525</v>
      </c>
      <c r="H59" s="59">
        <v>22325</v>
      </c>
      <c r="I59" s="59">
        <v>29837</v>
      </c>
      <c r="J59" s="60">
        <v>40967</v>
      </c>
    </row>
    <row r="60" spans="1:105" ht="13.5" thickBot="1">
      <c r="A60" s="70" t="s">
        <v>16</v>
      </c>
      <c r="B60" s="71">
        <v>6680</v>
      </c>
      <c r="C60" s="72">
        <v>8782</v>
      </c>
      <c r="D60" s="72">
        <v>11168</v>
      </c>
      <c r="E60" s="72">
        <v>14213</v>
      </c>
      <c r="F60" s="72">
        <v>22518</v>
      </c>
      <c r="G60" s="72">
        <v>31047</v>
      </c>
      <c r="H60" s="72">
        <v>36407</v>
      </c>
      <c r="I60" s="72">
        <v>39863</v>
      </c>
      <c r="J60" s="73">
        <v>41069</v>
      </c>
    </row>
    <row r="61" spans="1:105" s="1" customFormat="1" ht="14.25">
      <c r="A61" s="35" t="s">
        <v>23</v>
      </c>
      <c r="B61" s="36"/>
      <c r="C61" s="36"/>
      <c r="D61" s="36"/>
      <c r="E61" s="36"/>
      <c r="F61" s="36"/>
      <c r="G61" s="36"/>
      <c r="H61" s="37"/>
      <c r="I61" s="36"/>
      <c r="J61" s="99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</row>
    <row r="62" spans="1:105" s="1" customFormat="1" ht="14.25">
      <c r="A62" s="38" t="s">
        <v>39</v>
      </c>
      <c r="B62" s="39"/>
      <c r="C62" s="39"/>
      <c r="D62" s="39"/>
      <c r="E62" s="39"/>
      <c r="F62" s="39"/>
      <c r="G62" s="39"/>
      <c r="H62" s="40"/>
      <c r="I62" s="39"/>
      <c r="J62" s="100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</row>
    <row r="63" spans="1:105" s="1" customFormat="1">
      <c r="A63" s="38" t="s">
        <v>24</v>
      </c>
      <c r="B63" s="39"/>
      <c r="C63" s="39"/>
      <c r="D63" s="39"/>
      <c r="E63" s="39"/>
      <c r="F63" s="39"/>
      <c r="G63" s="39"/>
      <c r="H63" s="40"/>
      <c r="I63" s="39"/>
      <c r="J63" s="100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</row>
    <row r="64" spans="1:105" s="1" customFormat="1">
      <c r="A64" s="38" t="s">
        <v>25</v>
      </c>
      <c r="B64" s="39"/>
      <c r="C64" s="39"/>
      <c r="D64" s="39"/>
      <c r="E64" s="41"/>
      <c r="F64" s="39"/>
      <c r="G64" s="40"/>
      <c r="H64" s="40"/>
      <c r="I64" s="40"/>
      <c r="J64" s="10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</row>
    <row r="65" spans="3:10" s="4" customFormat="1">
      <c r="C65" s="15"/>
      <c r="D65" s="15"/>
      <c r="E65" s="42"/>
      <c r="J65" s="102"/>
    </row>
    <row r="66" spans="3:10" s="4" customFormat="1">
      <c r="C66" s="15"/>
      <c r="D66" s="15"/>
      <c r="E66" s="42"/>
      <c r="J66" s="102"/>
    </row>
    <row r="67" spans="3:10" s="4" customFormat="1">
      <c r="C67" s="15"/>
      <c r="D67" s="15"/>
      <c r="E67" s="42"/>
      <c r="J67" s="102"/>
    </row>
    <row r="68" spans="3:10" s="4" customFormat="1">
      <c r="C68" s="15"/>
      <c r="D68" s="15"/>
      <c r="E68" s="42"/>
      <c r="J68" s="102"/>
    </row>
    <row r="69" spans="3:10" s="4" customFormat="1">
      <c r="C69" s="15"/>
      <c r="D69" s="15"/>
      <c r="E69" s="42"/>
      <c r="J69" s="102"/>
    </row>
    <row r="70" spans="3:10" s="4" customFormat="1">
      <c r="C70" s="15"/>
      <c r="D70" s="15"/>
      <c r="E70" s="42"/>
      <c r="J70" s="102"/>
    </row>
    <row r="71" spans="3:10" s="4" customFormat="1">
      <c r="C71" s="15"/>
      <c r="D71" s="15"/>
      <c r="E71" s="42"/>
      <c r="J71" s="102"/>
    </row>
    <row r="72" spans="3:10" s="4" customFormat="1">
      <c r="C72" s="15"/>
      <c r="D72" s="15"/>
      <c r="E72" s="42"/>
      <c r="J72" s="102"/>
    </row>
    <row r="73" spans="3:10" s="4" customFormat="1">
      <c r="C73" s="15"/>
      <c r="D73" s="15"/>
      <c r="E73" s="42"/>
      <c r="J73" s="102"/>
    </row>
    <row r="74" spans="3:10" s="4" customFormat="1">
      <c r="C74" s="15"/>
      <c r="D74" s="15"/>
      <c r="E74" s="42"/>
      <c r="J74" s="102"/>
    </row>
    <row r="75" spans="3:10" s="4" customFormat="1">
      <c r="C75" s="15"/>
      <c r="D75" s="15"/>
      <c r="E75" s="42"/>
      <c r="J75" s="102"/>
    </row>
    <row r="76" spans="3:10" s="4" customFormat="1">
      <c r="C76" s="15"/>
      <c r="D76" s="15"/>
      <c r="E76" s="42"/>
      <c r="J76" s="102"/>
    </row>
    <row r="77" spans="3:10" s="4" customFormat="1">
      <c r="C77" s="15"/>
      <c r="D77" s="15"/>
      <c r="E77" s="42"/>
      <c r="J77" s="102"/>
    </row>
    <row r="78" spans="3:10" s="4" customFormat="1">
      <c r="C78" s="15"/>
      <c r="D78" s="15"/>
      <c r="E78" s="42"/>
      <c r="J78" s="102"/>
    </row>
    <row r="79" spans="3:10" s="4" customFormat="1">
      <c r="C79" s="15"/>
      <c r="D79" s="15"/>
      <c r="E79" s="42"/>
      <c r="J79" s="102"/>
    </row>
    <row r="80" spans="3:10" s="4" customFormat="1">
      <c r="C80" s="15"/>
      <c r="D80" s="15"/>
      <c r="E80" s="42"/>
      <c r="J80" s="102"/>
    </row>
    <row r="81" spans="3:10" s="4" customFormat="1">
      <c r="C81" s="15"/>
      <c r="D81" s="15"/>
      <c r="E81" s="42"/>
      <c r="J81" s="102"/>
    </row>
    <row r="82" spans="3:10" s="4" customFormat="1">
      <c r="C82" s="15"/>
      <c r="D82" s="15"/>
      <c r="E82" s="42"/>
      <c r="J82" s="102"/>
    </row>
    <row r="83" spans="3:10" s="4" customFormat="1">
      <c r="C83" s="15"/>
      <c r="D83" s="15"/>
      <c r="E83" s="42"/>
      <c r="J83" s="102"/>
    </row>
    <row r="84" spans="3:10" s="4" customFormat="1">
      <c r="C84" s="15"/>
      <c r="D84" s="15"/>
      <c r="E84" s="42"/>
      <c r="J84" s="102"/>
    </row>
    <row r="85" spans="3:10" s="4" customFormat="1">
      <c r="C85" s="15"/>
      <c r="D85" s="15"/>
      <c r="E85" s="42"/>
      <c r="J85" s="102"/>
    </row>
    <row r="86" spans="3:10" s="4" customFormat="1">
      <c r="C86" s="15"/>
      <c r="D86" s="15"/>
      <c r="E86" s="42"/>
      <c r="J86" s="102"/>
    </row>
    <row r="87" spans="3:10" s="4" customFormat="1">
      <c r="C87" s="15"/>
      <c r="D87" s="15"/>
      <c r="E87" s="42"/>
      <c r="J87" s="102"/>
    </row>
    <row r="88" spans="3:10" s="4" customFormat="1">
      <c r="C88" s="15"/>
      <c r="D88" s="15"/>
      <c r="E88" s="42"/>
      <c r="J88" s="102"/>
    </row>
    <row r="89" spans="3:10" s="4" customFormat="1">
      <c r="C89" s="15"/>
      <c r="D89" s="15"/>
      <c r="E89" s="42"/>
      <c r="J89" s="102"/>
    </row>
    <row r="90" spans="3:10" s="4" customFormat="1">
      <c r="C90" s="15"/>
      <c r="D90" s="15"/>
      <c r="E90" s="42"/>
      <c r="J90" s="102"/>
    </row>
    <row r="91" spans="3:10" s="4" customFormat="1">
      <c r="C91" s="15"/>
      <c r="D91" s="15"/>
      <c r="E91" s="42"/>
      <c r="J91" s="102"/>
    </row>
    <row r="92" spans="3:10" s="4" customFormat="1">
      <c r="C92" s="15"/>
      <c r="D92" s="15"/>
      <c r="E92" s="42"/>
      <c r="J92" s="102"/>
    </row>
    <row r="93" spans="3:10" s="4" customFormat="1">
      <c r="C93" s="15"/>
      <c r="D93" s="15"/>
      <c r="E93" s="42"/>
      <c r="J93" s="102"/>
    </row>
    <row r="94" spans="3:10" s="4" customFormat="1">
      <c r="C94" s="15"/>
      <c r="D94" s="15"/>
      <c r="E94" s="42"/>
      <c r="J94" s="102"/>
    </row>
    <row r="95" spans="3:10" s="4" customFormat="1">
      <c r="C95" s="15"/>
      <c r="D95" s="15"/>
      <c r="E95" s="42"/>
      <c r="J95" s="102"/>
    </row>
    <row r="96" spans="3:10" s="4" customFormat="1">
      <c r="C96" s="15"/>
      <c r="D96" s="15"/>
      <c r="E96" s="42"/>
      <c r="J96" s="102"/>
    </row>
    <row r="97" spans="3:10" s="4" customFormat="1">
      <c r="C97" s="15"/>
      <c r="D97" s="15"/>
      <c r="E97" s="42"/>
      <c r="J97" s="102"/>
    </row>
    <row r="98" spans="3:10" s="4" customFormat="1">
      <c r="C98" s="15"/>
      <c r="D98" s="15"/>
      <c r="E98" s="42"/>
      <c r="J98" s="102"/>
    </row>
    <row r="99" spans="3:10" s="4" customFormat="1">
      <c r="C99" s="15"/>
      <c r="D99" s="15"/>
      <c r="E99" s="42"/>
      <c r="J99" s="102"/>
    </row>
    <row r="100" spans="3:10" s="4" customFormat="1">
      <c r="C100" s="15"/>
      <c r="D100" s="15"/>
      <c r="E100" s="42"/>
      <c r="J100" s="102"/>
    </row>
    <row r="101" spans="3:10" s="4" customFormat="1">
      <c r="C101" s="15"/>
      <c r="D101" s="15"/>
      <c r="E101" s="42"/>
      <c r="J101" s="102"/>
    </row>
    <row r="102" spans="3:10" s="4" customFormat="1">
      <c r="C102" s="15"/>
      <c r="D102" s="15"/>
      <c r="E102" s="42"/>
      <c r="J102" s="102"/>
    </row>
    <row r="103" spans="3:10" s="4" customFormat="1">
      <c r="C103" s="15"/>
      <c r="D103" s="15"/>
      <c r="E103" s="42"/>
      <c r="J103" s="102"/>
    </row>
    <row r="104" spans="3:10" s="4" customFormat="1">
      <c r="C104" s="15"/>
      <c r="D104" s="15"/>
      <c r="E104" s="42"/>
      <c r="J104" s="102"/>
    </row>
    <row r="105" spans="3:10" s="4" customFormat="1">
      <c r="C105" s="15"/>
      <c r="D105" s="15"/>
      <c r="E105" s="42"/>
      <c r="J105" s="102"/>
    </row>
    <row r="106" spans="3:10" s="4" customFormat="1">
      <c r="C106" s="15"/>
      <c r="D106" s="15"/>
      <c r="E106" s="42"/>
      <c r="J106" s="102"/>
    </row>
    <row r="107" spans="3:10" s="4" customFormat="1">
      <c r="C107" s="15"/>
      <c r="D107" s="15"/>
      <c r="E107" s="42"/>
      <c r="J107" s="102"/>
    </row>
    <row r="108" spans="3:10" s="4" customFormat="1">
      <c r="C108" s="15"/>
      <c r="D108" s="15"/>
      <c r="E108" s="42"/>
      <c r="J108" s="102"/>
    </row>
    <row r="109" spans="3:10" s="4" customFormat="1">
      <c r="C109" s="15"/>
      <c r="D109" s="15"/>
      <c r="E109" s="42"/>
      <c r="J109" s="102"/>
    </row>
    <row r="110" spans="3:10" s="4" customFormat="1">
      <c r="C110" s="15"/>
      <c r="D110" s="15"/>
      <c r="E110" s="42"/>
      <c r="J110" s="102"/>
    </row>
    <row r="111" spans="3:10" s="4" customFormat="1">
      <c r="C111" s="15"/>
      <c r="D111" s="15"/>
      <c r="E111" s="42"/>
      <c r="J111" s="102"/>
    </row>
    <row r="112" spans="3:10" s="4" customFormat="1">
      <c r="C112" s="15"/>
      <c r="D112" s="15"/>
      <c r="E112" s="42"/>
      <c r="J112" s="102"/>
    </row>
    <row r="113" spans="3:10" s="4" customFormat="1">
      <c r="C113" s="15"/>
      <c r="D113" s="15"/>
      <c r="E113" s="42"/>
      <c r="J113" s="102"/>
    </row>
    <row r="114" spans="3:10" s="4" customFormat="1">
      <c r="C114" s="15"/>
      <c r="D114" s="15"/>
      <c r="E114" s="42"/>
      <c r="J114" s="102"/>
    </row>
    <row r="115" spans="3:10" s="4" customFormat="1">
      <c r="C115" s="15"/>
      <c r="D115" s="15"/>
      <c r="E115" s="42"/>
      <c r="J115" s="102"/>
    </row>
    <row r="116" spans="3:10" s="4" customFormat="1">
      <c r="C116" s="15"/>
      <c r="D116" s="15"/>
      <c r="E116" s="42"/>
      <c r="J116" s="102"/>
    </row>
    <row r="117" spans="3:10" s="4" customFormat="1">
      <c r="C117" s="15"/>
      <c r="D117" s="15"/>
      <c r="E117" s="42"/>
      <c r="J117" s="102"/>
    </row>
    <row r="118" spans="3:10" s="4" customFormat="1">
      <c r="C118" s="15"/>
      <c r="D118" s="15"/>
      <c r="E118" s="42"/>
      <c r="J118" s="102"/>
    </row>
    <row r="119" spans="3:10" s="4" customFormat="1">
      <c r="C119" s="15"/>
      <c r="D119" s="15"/>
      <c r="E119" s="42"/>
      <c r="J119" s="102"/>
    </row>
    <row r="120" spans="3:10" s="4" customFormat="1">
      <c r="C120" s="15"/>
      <c r="D120" s="15"/>
      <c r="E120" s="42"/>
      <c r="J120" s="102"/>
    </row>
    <row r="121" spans="3:10" s="4" customFormat="1">
      <c r="C121" s="15"/>
      <c r="D121" s="15"/>
      <c r="E121" s="42"/>
      <c r="J121" s="102"/>
    </row>
    <row r="122" spans="3:10" s="4" customFormat="1">
      <c r="C122" s="15"/>
      <c r="D122" s="15"/>
      <c r="E122" s="42"/>
      <c r="J122" s="102"/>
    </row>
    <row r="123" spans="3:10" s="4" customFormat="1">
      <c r="C123" s="15"/>
      <c r="D123" s="15"/>
      <c r="E123" s="42"/>
      <c r="J123" s="102"/>
    </row>
    <row r="124" spans="3:10" s="4" customFormat="1">
      <c r="C124" s="15"/>
      <c r="D124" s="15"/>
      <c r="E124" s="42"/>
      <c r="J124" s="102"/>
    </row>
    <row r="125" spans="3:10" s="4" customFormat="1">
      <c r="C125" s="15"/>
      <c r="D125" s="15"/>
      <c r="E125" s="42"/>
      <c r="J125" s="102"/>
    </row>
    <row r="126" spans="3:10" s="4" customFormat="1">
      <c r="C126" s="15"/>
      <c r="D126" s="15"/>
      <c r="E126" s="42"/>
      <c r="J126" s="102"/>
    </row>
    <row r="127" spans="3:10" s="4" customFormat="1">
      <c r="C127" s="15"/>
      <c r="D127" s="15"/>
      <c r="E127" s="42"/>
      <c r="J127" s="102"/>
    </row>
    <row r="128" spans="3:10" s="4" customFormat="1">
      <c r="C128" s="15"/>
      <c r="D128" s="15"/>
      <c r="E128" s="42"/>
      <c r="J128" s="102"/>
    </row>
    <row r="129" spans="3:10" s="4" customFormat="1">
      <c r="C129" s="15"/>
      <c r="D129" s="15"/>
      <c r="E129" s="42"/>
      <c r="J129" s="102"/>
    </row>
    <row r="130" spans="3:10" s="4" customFormat="1">
      <c r="C130" s="15"/>
      <c r="D130" s="15"/>
      <c r="E130" s="42"/>
      <c r="J130" s="102"/>
    </row>
    <row r="131" spans="3:10" s="4" customFormat="1">
      <c r="C131" s="15"/>
      <c r="D131" s="15"/>
      <c r="E131" s="42"/>
      <c r="J131" s="102"/>
    </row>
    <row r="132" spans="3:10" s="4" customFormat="1">
      <c r="C132" s="15"/>
      <c r="D132" s="15"/>
      <c r="E132" s="42"/>
      <c r="J132" s="102"/>
    </row>
    <row r="133" spans="3:10" s="4" customFormat="1">
      <c r="C133" s="15"/>
      <c r="D133" s="15"/>
      <c r="E133" s="42"/>
      <c r="J133" s="102"/>
    </row>
    <row r="134" spans="3:10" s="4" customFormat="1">
      <c r="C134" s="15"/>
      <c r="D134" s="15"/>
      <c r="E134" s="42"/>
      <c r="J134" s="102"/>
    </row>
    <row r="135" spans="3:10" s="4" customFormat="1">
      <c r="C135" s="15"/>
      <c r="D135" s="15"/>
      <c r="E135" s="42"/>
      <c r="J135" s="102"/>
    </row>
    <row r="136" spans="3:10" s="4" customFormat="1">
      <c r="C136" s="15"/>
      <c r="D136" s="15"/>
      <c r="E136" s="42"/>
      <c r="J136" s="102"/>
    </row>
    <row r="137" spans="3:10" s="4" customFormat="1">
      <c r="C137" s="15"/>
      <c r="D137" s="15"/>
      <c r="E137" s="42"/>
      <c r="J137" s="102"/>
    </row>
    <row r="138" spans="3:10" s="4" customFormat="1">
      <c r="C138" s="15"/>
      <c r="D138" s="15"/>
      <c r="E138" s="42"/>
      <c r="J138" s="102"/>
    </row>
    <row r="139" spans="3:10" s="4" customFormat="1">
      <c r="C139" s="15"/>
      <c r="D139" s="15"/>
      <c r="E139" s="42"/>
      <c r="J139" s="102"/>
    </row>
    <row r="140" spans="3:10" s="4" customFormat="1">
      <c r="C140" s="15"/>
      <c r="D140" s="15"/>
      <c r="E140" s="42"/>
      <c r="J140" s="102"/>
    </row>
    <row r="141" spans="3:10" s="4" customFormat="1">
      <c r="C141" s="15"/>
      <c r="D141" s="15"/>
      <c r="E141" s="42"/>
      <c r="J141" s="102"/>
    </row>
    <row r="142" spans="3:10" s="4" customFormat="1">
      <c r="C142" s="15"/>
      <c r="D142" s="15"/>
      <c r="E142" s="42"/>
      <c r="J142" s="102"/>
    </row>
    <row r="143" spans="3:10" s="4" customFormat="1">
      <c r="C143" s="15"/>
      <c r="D143" s="15"/>
      <c r="E143" s="42"/>
      <c r="J143" s="102"/>
    </row>
    <row r="144" spans="3:10" s="4" customFormat="1">
      <c r="C144" s="15"/>
      <c r="D144" s="15"/>
      <c r="E144" s="42"/>
      <c r="J144" s="102"/>
    </row>
    <row r="145" spans="3:10" s="4" customFormat="1">
      <c r="C145" s="15"/>
      <c r="D145" s="15"/>
      <c r="E145" s="42"/>
      <c r="J145" s="102"/>
    </row>
    <row r="146" spans="3:10" s="4" customFormat="1">
      <c r="C146" s="15"/>
      <c r="D146" s="15"/>
      <c r="E146" s="42"/>
      <c r="J146" s="102"/>
    </row>
    <row r="147" spans="3:10" s="4" customFormat="1">
      <c r="C147" s="15"/>
      <c r="D147" s="15"/>
      <c r="E147" s="42"/>
      <c r="J147" s="102"/>
    </row>
    <row r="148" spans="3:10" s="4" customFormat="1">
      <c r="C148" s="15"/>
      <c r="D148" s="15"/>
      <c r="E148" s="42"/>
      <c r="J148" s="102"/>
    </row>
    <row r="149" spans="3:10" s="4" customFormat="1">
      <c r="C149" s="15"/>
      <c r="D149" s="15"/>
      <c r="E149" s="42"/>
      <c r="J149" s="102"/>
    </row>
    <row r="150" spans="3:10" s="4" customFormat="1">
      <c r="C150" s="15"/>
      <c r="D150" s="15"/>
      <c r="E150" s="42"/>
      <c r="J150" s="102"/>
    </row>
    <row r="151" spans="3:10" s="4" customFormat="1">
      <c r="C151" s="15"/>
      <c r="D151" s="15"/>
      <c r="E151" s="42"/>
      <c r="J151" s="102"/>
    </row>
    <row r="152" spans="3:10" s="4" customFormat="1">
      <c r="C152" s="15"/>
      <c r="D152" s="15"/>
      <c r="E152" s="42"/>
      <c r="J152" s="102"/>
    </row>
    <row r="153" spans="3:10" s="4" customFormat="1">
      <c r="C153" s="15"/>
      <c r="D153" s="15"/>
      <c r="E153" s="42"/>
      <c r="J153" s="102"/>
    </row>
    <row r="154" spans="3:10" s="4" customFormat="1">
      <c r="C154" s="15"/>
      <c r="D154" s="15"/>
      <c r="E154" s="42"/>
      <c r="J154" s="102"/>
    </row>
    <row r="155" spans="3:10" s="4" customFormat="1">
      <c r="C155" s="15"/>
      <c r="D155" s="15"/>
      <c r="E155" s="42"/>
      <c r="J155" s="102"/>
    </row>
    <row r="156" spans="3:10" s="4" customFormat="1">
      <c r="C156" s="15"/>
      <c r="D156" s="15"/>
      <c r="E156" s="42"/>
      <c r="J156" s="102"/>
    </row>
    <row r="157" spans="3:10" s="4" customFormat="1">
      <c r="C157" s="15"/>
      <c r="D157" s="15"/>
      <c r="E157" s="42"/>
      <c r="J157" s="102"/>
    </row>
    <row r="158" spans="3:10" s="4" customFormat="1">
      <c r="C158" s="15"/>
      <c r="D158" s="15"/>
      <c r="E158" s="42"/>
      <c r="J158" s="102"/>
    </row>
    <row r="159" spans="3:10" s="4" customFormat="1">
      <c r="C159" s="15"/>
      <c r="D159" s="15"/>
      <c r="E159" s="42"/>
      <c r="J159" s="102"/>
    </row>
    <row r="160" spans="3:10" s="4" customFormat="1">
      <c r="C160" s="15"/>
      <c r="D160" s="15"/>
      <c r="E160" s="42"/>
      <c r="J160" s="102"/>
    </row>
    <row r="161" spans="3:10" s="4" customFormat="1">
      <c r="C161" s="15"/>
      <c r="D161" s="15"/>
      <c r="E161" s="42"/>
      <c r="J161" s="102"/>
    </row>
    <row r="162" spans="3:10" s="4" customFormat="1">
      <c r="C162" s="15"/>
      <c r="D162" s="15"/>
      <c r="E162" s="42"/>
      <c r="J162" s="102"/>
    </row>
    <row r="163" spans="3:10" s="4" customFormat="1">
      <c r="C163" s="15"/>
      <c r="D163" s="15"/>
      <c r="E163" s="42"/>
      <c r="J163" s="102"/>
    </row>
    <row r="164" spans="3:10" s="4" customFormat="1">
      <c r="C164" s="15"/>
      <c r="D164" s="15"/>
      <c r="E164" s="42"/>
      <c r="J164" s="102"/>
    </row>
    <row r="165" spans="3:10" s="4" customFormat="1">
      <c r="C165" s="15"/>
      <c r="D165" s="15"/>
      <c r="E165" s="42"/>
      <c r="J165" s="102"/>
    </row>
    <row r="166" spans="3:10" s="4" customFormat="1">
      <c r="C166" s="15"/>
      <c r="D166" s="15"/>
      <c r="E166" s="42"/>
      <c r="J166" s="102"/>
    </row>
    <row r="167" spans="3:10" s="4" customFormat="1">
      <c r="C167" s="15"/>
      <c r="D167" s="15"/>
      <c r="E167" s="42"/>
      <c r="J167" s="102"/>
    </row>
    <row r="168" spans="3:10" s="4" customFormat="1">
      <c r="C168" s="15"/>
      <c r="D168" s="15"/>
      <c r="E168" s="42"/>
      <c r="J168" s="102"/>
    </row>
    <row r="169" spans="3:10" s="4" customFormat="1">
      <c r="C169" s="15"/>
      <c r="D169" s="15"/>
      <c r="E169" s="42"/>
      <c r="J169" s="102"/>
    </row>
    <row r="170" spans="3:10" s="4" customFormat="1">
      <c r="C170" s="15"/>
      <c r="D170" s="15"/>
      <c r="E170" s="42"/>
      <c r="J170" s="102"/>
    </row>
    <row r="171" spans="3:10" s="4" customFormat="1">
      <c r="C171" s="15"/>
      <c r="D171" s="15"/>
      <c r="E171" s="42"/>
      <c r="J171" s="102"/>
    </row>
    <row r="172" spans="3:10" s="4" customFormat="1">
      <c r="C172" s="15"/>
      <c r="D172" s="15"/>
      <c r="E172" s="42"/>
      <c r="J172" s="102"/>
    </row>
    <row r="173" spans="3:10" s="4" customFormat="1">
      <c r="C173" s="15"/>
      <c r="D173" s="15"/>
      <c r="E173" s="42"/>
      <c r="J173" s="102"/>
    </row>
    <row r="174" spans="3:10" s="4" customFormat="1">
      <c r="C174" s="15"/>
      <c r="D174" s="15"/>
      <c r="E174" s="42"/>
      <c r="J174" s="102"/>
    </row>
    <row r="175" spans="3:10" s="4" customFormat="1">
      <c r="C175" s="15"/>
      <c r="D175" s="15"/>
      <c r="E175" s="42"/>
      <c r="J175" s="102"/>
    </row>
    <row r="176" spans="3:10" s="4" customFormat="1">
      <c r="C176" s="15"/>
      <c r="D176" s="15"/>
      <c r="E176" s="42"/>
      <c r="J176" s="102"/>
    </row>
    <row r="177" spans="3:10" s="4" customFormat="1">
      <c r="C177" s="15"/>
      <c r="D177" s="15"/>
      <c r="E177" s="42"/>
      <c r="J177" s="102"/>
    </row>
    <row r="178" spans="3:10" s="4" customFormat="1">
      <c r="C178" s="15"/>
      <c r="D178" s="15"/>
      <c r="E178" s="42"/>
      <c r="J178" s="102"/>
    </row>
    <row r="179" spans="3:10" s="4" customFormat="1">
      <c r="C179" s="15"/>
      <c r="D179" s="15"/>
      <c r="E179" s="42"/>
      <c r="J179" s="102"/>
    </row>
    <row r="180" spans="3:10" s="4" customFormat="1">
      <c r="C180" s="15"/>
      <c r="D180" s="15"/>
      <c r="E180" s="42"/>
      <c r="J180" s="102"/>
    </row>
    <row r="181" spans="3:10" s="4" customFormat="1">
      <c r="C181" s="15"/>
      <c r="D181" s="15"/>
      <c r="E181" s="42"/>
      <c r="J181" s="102"/>
    </row>
    <row r="182" spans="3:10" s="4" customFormat="1">
      <c r="C182" s="15"/>
      <c r="D182" s="15"/>
      <c r="E182" s="42"/>
      <c r="J182" s="102"/>
    </row>
    <row r="183" spans="3:10" s="4" customFormat="1">
      <c r="C183" s="15"/>
      <c r="D183" s="15"/>
      <c r="E183" s="42"/>
      <c r="J183" s="102"/>
    </row>
    <row r="184" spans="3:10" s="4" customFormat="1">
      <c r="C184" s="15"/>
      <c r="D184" s="15"/>
      <c r="E184" s="42"/>
      <c r="J184" s="102"/>
    </row>
    <row r="185" spans="3:10" s="4" customFormat="1">
      <c r="C185" s="15"/>
      <c r="D185" s="15"/>
      <c r="E185" s="42"/>
      <c r="J185" s="102"/>
    </row>
    <row r="186" spans="3:10" s="4" customFormat="1">
      <c r="C186" s="15"/>
      <c r="D186" s="15"/>
      <c r="E186" s="42"/>
      <c r="J186" s="102"/>
    </row>
    <row r="187" spans="3:10" s="4" customFormat="1">
      <c r="C187" s="15"/>
      <c r="D187" s="15"/>
      <c r="E187" s="42"/>
      <c r="J187" s="102"/>
    </row>
    <row r="188" spans="3:10" s="4" customFormat="1">
      <c r="C188" s="15"/>
      <c r="D188" s="15"/>
      <c r="E188" s="42"/>
      <c r="J188" s="102"/>
    </row>
    <row r="189" spans="3:10" s="4" customFormat="1">
      <c r="C189" s="15"/>
      <c r="D189" s="15"/>
      <c r="E189" s="42"/>
      <c r="J189" s="102"/>
    </row>
    <row r="190" spans="3:10" s="4" customFormat="1">
      <c r="C190" s="15"/>
      <c r="D190" s="15"/>
      <c r="E190" s="42"/>
      <c r="J190" s="102"/>
    </row>
    <row r="191" spans="3:10" s="4" customFormat="1">
      <c r="C191" s="15"/>
      <c r="D191" s="15"/>
      <c r="E191" s="42"/>
      <c r="J191" s="102"/>
    </row>
    <row r="192" spans="3:10" s="4" customFormat="1">
      <c r="C192" s="15"/>
      <c r="D192" s="15"/>
      <c r="E192" s="42"/>
      <c r="J192" s="102"/>
    </row>
    <row r="193" spans="3:10" s="4" customFormat="1">
      <c r="C193" s="15"/>
      <c r="D193" s="15"/>
      <c r="E193" s="42"/>
      <c r="J193" s="102"/>
    </row>
    <row r="194" spans="3:10" s="4" customFormat="1">
      <c r="C194" s="15"/>
      <c r="D194" s="15"/>
      <c r="E194" s="42"/>
      <c r="J194" s="102"/>
    </row>
    <row r="195" spans="3:10" s="4" customFormat="1">
      <c r="C195" s="15"/>
      <c r="D195" s="15"/>
      <c r="E195" s="42"/>
      <c r="J195" s="102"/>
    </row>
    <row r="196" spans="3:10" s="4" customFormat="1">
      <c r="C196" s="15"/>
      <c r="D196" s="15"/>
      <c r="E196" s="42"/>
      <c r="J196" s="102"/>
    </row>
    <row r="197" spans="3:10" s="4" customFormat="1">
      <c r="C197" s="15"/>
      <c r="D197" s="15"/>
      <c r="E197" s="42"/>
      <c r="J197" s="102"/>
    </row>
    <row r="198" spans="3:10" s="4" customFormat="1">
      <c r="C198" s="15"/>
      <c r="D198" s="15"/>
      <c r="E198" s="42"/>
      <c r="J198" s="102"/>
    </row>
    <row r="199" spans="3:10" s="4" customFormat="1">
      <c r="C199" s="15"/>
      <c r="D199" s="15"/>
      <c r="E199" s="42"/>
      <c r="J199" s="102"/>
    </row>
    <row r="200" spans="3:10" s="4" customFormat="1">
      <c r="C200" s="15"/>
      <c r="D200" s="15"/>
      <c r="E200" s="42"/>
      <c r="J200" s="102"/>
    </row>
    <row r="201" spans="3:10" s="4" customFormat="1">
      <c r="C201" s="15"/>
      <c r="D201" s="15"/>
      <c r="E201" s="42"/>
      <c r="J201" s="102"/>
    </row>
    <row r="202" spans="3:10" s="4" customFormat="1">
      <c r="C202" s="15"/>
      <c r="D202" s="15"/>
      <c r="E202" s="42"/>
      <c r="J202" s="102"/>
    </row>
    <row r="203" spans="3:10" s="4" customFormat="1">
      <c r="C203" s="15"/>
      <c r="D203" s="15"/>
      <c r="E203" s="42"/>
      <c r="J203" s="102"/>
    </row>
    <row r="204" spans="3:10" s="4" customFormat="1">
      <c r="C204" s="15"/>
      <c r="D204" s="15"/>
      <c r="E204" s="42"/>
      <c r="J204" s="102"/>
    </row>
    <row r="205" spans="3:10" s="4" customFormat="1">
      <c r="C205" s="15"/>
      <c r="D205" s="15"/>
      <c r="E205" s="42"/>
      <c r="J205" s="102"/>
    </row>
    <row r="206" spans="3:10" s="4" customFormat="1">
      <c r="C206" s="15"/>
      <c r="D206" s="15"/>
      <c r="E206" s="42"/>
      <c r="J206" s="102"/>
    </row>
    <row r="207" spans="3:10" s="4" customFormat="1">
      <c r="C207" s="15"/>
      <c r="D207" s="15"/>
      <c r="E207" s="42"/>
      <c r="J207" s="102"/>
    </row>
    <row r="208" spans="3:10" s="4" customFormat="1">
      <c r="C208" s="15"/>
      <c r="D208" s="15"/>
      <c r="E208" s="42"/>
      <c r="J208" s="102"/>
    </row>
    <row r="209" spans="3:10" s="4" customFormat="1">
      <c r="C209" s="15"/>
      <c r="D209" s="15"/>
      <c r="E209" s="42"/>
      <c r="J209" s="102"/>
    </row>
    <row r="210" spans="3:10" s="4" customFormat="1">
      <c r="C210" s="15"/>
      <c r="D210" s="15"/>
      <c r="E210" s="42"/>
      <c r="J210" s="102"/>
    </row>
    <row r="211" spans="3:10" s="4" customFormat="1">
      <c r="C211" s="15"/>
      <c r="D211" s="15"/>
      <c r="E211" s="42"/>
      <c r="J211" s="102"/>
    </row>
    <row r="212" spans="3:10" s="4" customFormat="1">
      <c r="C212" s="15"/>
      <c r="D212" s="15"/>
      <c r="E212" s="42"/>
      <c r="J212" s="102"/>
    </row>
    <row r="213" spans="3:10" s="4" customFormat="1">
      <c r="C213" s="15"/>
      <c r="D213" s="15"/>
      <c r="E213" s="42"/>
      <c r="J213" s="102"/>
    </row>
    <row r="214" spans="3:10" s="4" customFormat="1">
      <c r="C214" s="15"/>
      <c r="D214" s="15"/>
      <c r="E214" s="42"/>
      <c r="J214" s="102"/>
    </row>
    <row r="215" spans="3:10" s="4" customFormat="1">
      <c r="C215" s="15"/>
      <c r="D215" s="15"/>
      <c r="E215" s="42"/>
      <c r="J215" s="102"/>
    </row>
    <row r="216" spans="3:10" s="4" customFormat="1">
      <c r="C216" s="15"/>
      <c r="D216" s="15"/>
      <c r="E216" s="42"/>
      <c r="J216" s="102"/>
    </row>
    <row r="217" spans="3:10" s="4" customFormat="1">
      <c r="C217" s="15"/>
      <c r="D217" s="15"/>
      <c r="E217" s="42"/>
      <c r="J217" s="102"/>
    </row>
    <row r="218" spans="3:10" s="4" customFormat="1">
      <c r="C218" s="15"/>
      <c r="D218" s="15"/>
      <c r="E218" s="42"/>
      <c r="J218" s="102"/>
    </row>
    <row r="219" spans="3:10" s="4" customFormat="1">
      <c r="C219" s="15"/>
      <c r="D219" s="15"/>
      <c r="E219" s="42"/>
      <c r="J219" s="102"/>
    </row>
    <row r="220" spans="3:10" s="4" customFormat="1">
      <c r="C220" s="15"/>
      <c r="D220" s="15"/>
      <c r="E220" s="42"/>
      <c r="J220" s="102"/>
    </row>
    <row r="221" spans="3:10" s="4" customFormat="1">
      <c r="C221" s="15"/>
      <c r="D221" s="15"/>
      <c r="E221" s="42"/>
      <c r="J221" s="102"/>
    </row>
    <row r="222" spans="3:10" s="4" customFormat="1">
      <c r="C222" s="15"/>
      <c r="D222" s="15"/>
      <c r="E222" s="42"/>
      <c r="J222" s="102"/>
    </row>
    <row r="223" spans="3:10" s="4" customFormat="1">
      <c r="C223" s="15"/>
      <c r="D223" s="15"/>
      <c r="E223" s="42"/>
      <c r="J223" s="102"/>
    </row>
    <row r="224" spans="3:10" s="4" customFormat="1">
      <c r="C224" s="15"/>
      <c r="D224" s="15"/>
      <c r="E224" s="42"/>
      <c r="J224" s="102"/>
    </row>
    <row r="225" spans="3:10" s="4" customFormat="1">
      <c r="C225" s="15"/>
      <c r="D225" s="15"/>
      <c r="E225" s="42"/>
      <c r="J225" s="102"/>
    </row>
    <row r="226" spans="3:10" s="4" customFormat="1">
      <c r="C226" s="15"/>
      <c r="D226" s="15"/>
      <c r="E226" s="42"/>
      <c r="J226" s="102"/>
    </row>
    <row r="227" spans="3:10" s="4" customFormat="1">
      <c r="C227" s="15"/>
      <c r="D227" s="15"/>
      <c r="E227" s="42"/>
      <c r="J227" s="102"/>
    </row>
    <row r="228" spans="3:10" s="4" customFormat="1">
      <c r="C228" s="15"/>
      <c r="D228" s="15"/>
      <c r="E228" s="42"/>
      <c r="J228" s="102"/>
    </row>
    <row r="229" spans="3:10" s="4" customFormat="1">
      <c r="C229" s="15"/>
      <c r="D229" s="15"/>
      <c r="E229" s="42"/>
      <c r="J229" s="102"/>
    </row>
    <row r="230" spans="3:10" s="4" customFormat="1">
      <c r="C230" s="15"/>
      <c r="D230" s="15"/>
      <c r="E230" s="42"/>
      <c r="J230" s="102"/>
    </row>
    <row r="231" spans="3:10" s="4" customFormat="1">
      <c r="C231" s="15"/>
      <c r="D231" s="15"/>
      <c r="E231" s="42"/>
      <c r="J231" s="102"/>
    </row>
    <row r="232" spans="3:10" s="4" customFormat="1">
      <c r="C232" s="15"/>
      <c r="D232" s="15"/>
      <c r="E232" s="42"/>
      <c r="J232" s="102"/>
    </row>
    <row r="233" spans="3:10" s="4" customFormat="1">
      <c r="C233" s="15"/>
      <c r="D233" s="15"/>
      <c r="E233" s="42"/>
      <c r="J233" s="102"/>
    </row>
    <row r="234" spans="3:10" s="4" customFormat="1">
      <c r="C234" s="15"/>
      <c r="D234" s="15"/>
      <c r="E234" s="42"/>
      <c r="J234" s="102"/>
    </row>
    <row r="235" spans="3:10" s="4" customFormat="1">
      <c r="C235" s="15"/>
      <c r="D235" s="15"/>
      <c r="E235" s="42"/>
      <c r="J235" s="102"/>
    </row>
    <row r="236" spans="3:10" s="4" customFormat="1">
      <c r="C236" s="15"/>
      <c r="D236" s="15"/>
      <c r="E236" s="42"/>
      <c r="J236" s="102"/>
    </row>
    <row r="237" spans="3:10" s="4" customFormat="1">
      <c r="C237" s="15"/>
      <c r="D237" s="15"/>
      <c r="E237" s="42"/>
      <c r="J237" s="102"/>
    </row>
    <row r="238" spans="3:10" s="4" customFormat="1">
      <c r="C238" s="15"/>
      <c r="D238" s="15"/>
      <c r="E238" s="42"/>
      <c r="J238" s="102"/>
    </row>
    <row r="239" spans="3:10" s="4" customFormat="1">
      <c r="C239" s="15"/>
      <c r="D239" s="15"/>
      <c r="E239" s="42"/>
      <c r="J239" s="102"/>
    </row>
    <row r="240" spans="3:10" s="4" customFormat="1">
      <c r="C240" s="15"/>
      <c r="D240" s="15"/>
      <c r="E240" s="42"/>
      <c r="J240" s="102"/>
    </row>
    <row r="241" spans="3:10" s="4" customFormat="1">
      <c r="C241" s="15"/>
      <c r="D241" s="15"/>
      <c r="E241" s="42"/>
      <c r="J241" s="102"/>
    </row>
    <row r="242" spans="3:10" s="4" customFormat="1">
      <c r="C242" s="15"/>
      <c r="D242" s="15"/>
      <c r="E242" s="42"/>
      <c r="J242" s="102"/>
    </row>
    <row r="243" spans="3:10" s="4" customFormat="1">
      <c r="C243" s="15"/>
      <c r="D243" s="15"/>
      <c r="E243" s="42"/>
      <c r="J243" s="102"/>
    </row>
    <row r="244" spans="3:10" s="4" customFormat="1">
      <c r="C244" s="15"/>
      <c r="D244" s="15"/>
      <c r="E244" s="42"/>
      <c r="J244" s="102"/>
    </row>
    <row r="245" spans="3:10" s="4" customFormat="1">
      <c r="C245" s="15"/>
      <c r="D245" s="15"/>
      <c r="E245" s="42"/>
      <c r="J245" s="102"/>
    </row>
    <row r="246" spans="3:10" s="4" customFormat="1">
      <c r="C246" s="15"/>
      <c r="D246" s="15"/>
      <c r="E246" s="42"/>
      <c r="J246" s="102"/>
    </row>
    <row r="247" spans="3:10" s="4" customFormat="1">
      <c r="C247" s="15"/>
      <c r="D247" s="15"/>
      <c r="E247" s="42"/>
      <c r="J247" s="102"/>
    </row>
    <row r="248" spans="3:10" s="4" customFormat="1">
      <c r="C248" s="15"/>
      <c r="D248" s="15"/>
      <c r="E248" s="42"/>
      <c r="J248" s="102"/>
    </row>
    <row r="249" spans="3:10" s="4" customFormat="1">
      <c r="C249" s="15"/>
      <c r="D249" s="15"/>
      <c r="E249" s="42"/>
      <c r="J249" s="102"/>
    </row>
    <row r="250" spans="3:10" s="4" customFormat="1">
      <c r="C250" s="15"/>
      <c r="D250" s="15"/>
      <c r="E250" s="42"/>
      <c r="J250" s="102"/>
    </row>
    <row r="251" spans="3:10" s="4" customFormat="1">
      <c r="C251" s="15"/>
      <c r="D251" s="15"/>
      <c r="E251" s="42"/>
      <c r="J251" s="102"/>
    </row>
    <row r="252" spans="3:10" s="4" customFormat="1">
      <c r="C252" s="15"/>
      <c r="D252" s="15"/>
      <c r="E252" s="42"/>
      <c r="J252" s="102"/>
    </row>
    <row r="253" spans="3:10" s="4" customFormat="1">
      <c r="C253" s="15"/>
      <c r="D253" s="15"/>
      <c r="E253" s="42"/>
      <c r="J253" s="102"/>
    </row>
    <row r="254" spans="3:10" s="4" customFormat="1">
      <c r="C254" s="15"/>
      <c r="D254" s="15"/>
      <c r="E254" s="42"/>
      <c r="J254" s="102"/>
    </row>
    <row r="255" spans="3:10" s="4" customFormat="1">
      <c r="C255" s="15"/>
      <c r="D255" s="15"/>
      <c r="E255" s="42"/>
      <c r="J255" s="102"/>
    </row>
    <row r="256" spans="3:10" s="4" customFormat="1">
      <c r="C256" s="15"/>
      <c r="D256" s="15"/>
      <c r="E256" s="42"/>
      <c r="J256" s="102"/>
    </row>
    <row r="257" spans="3:105" s="4" customFormat="1">
      <c r="C257" s="15"/>
      <c r="D257" s="15"/>
      <c r="E257" s="42"/>
      <c r="J257" s="102"/>
    </row>
    <row r="258" spans="3:105" s="4" customFormat="1">
      <c r="C258" s="15"/>
      <c r="D258" s="15"/>
      <c r="E258" s="42"/>
      <c r="J258" s="102"/>
    </row>
    <row r="259" spans="3:105" s="4" customFormat="1">
      <c r="C259" s="15"/>
      <c r="D259" s="15"/>
      <c r="E259" s="42"/>
      <c r="J259" s="102"/>
    </row>
    <row r="260" spans="3:105" s="4" customFormat="1">
      <c r="C260" s="15"/>
      <c r="D260" s="15"/>
      <c r="E260" s="42"/>
      <c r="J260" s="102"/>
    </row>
    <row r="261" spans="3:105" s="4" customFormat="1">
      <c r="C261" s="15"/>
      <c r="D261" s="15"/>
      <c r="E261" s="42"/>
      <c r="J261" s="102"/>
    </row>
    <row r="262" spans="3:105" s="4" customFormat="1">
      <c r="C262" s="15"/>
      <c r="D262" s="15"/>
      <c r="E262" s="42"/>
      <c r="J262" s="102"/>
    </row>
    <row r="263" spans="3:105" s="4" customFormat="1">
      <c r="C263" s="15"/>
      <c r="D263" s="15"/>
      <c r="E263" s="42"/>
      <c r="J263" s="102"/>
    </row>
    <row r="264" spans="3:105" s="4" customFormat="1">
      <c r="C264" s="15"/>
      <c r="D264" s="15"/>
      <c r="E264" s="42"/>
      <c r="J264" s="102"/>
    </row>
    <row r="265" spans="3:105" s="4" customFormat="1">
      <c r="C265" s="15"/>
      <c r="D265" s="15"/>
      <c r="E265" s="42"/>
      <c r="J265" s="102"/>
    </row>
    <row r="266" spans="3:105" s="4" customFormat="1">
      <c r="C266" s="15"/>
      <c r="D266" s="15"/>
      <c r="E266" s="42"/>
      <c r="J266" s="102"/>
    </row>
    <row r="267" spans="3:105" s="4" customFormat="1">
      <c r="C267" s="15"/>
      <c r="D267" s="15"/>
      <c r="E267" s="42"/>
      <c r="J267" s="102"/>
    </row>
    <row r="268" spans="3:105" s="1" customFormat="1">
      <c r="C268" s="2"/>
      <c r="D268" s="2"/>
      <c r="E268" s="3"/>
      <c r="J268" s="103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</row>
    <row r="269" spans="3:105" s="1" customFormat="1">
      <c r="C269" s="2"/>
      <c r="D269" s="2"/>
      <c r="E269" s="3"/>
      <c r="J269" s="103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</row>
    <row r="270" spans="3:105" s="1" customFormat="1">
      <c r="C270" s="2"/>
      <c r="D270" s="2"/>
      <c r="E270" s="3"/>
      <c r="J270" s="103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</row>
    <row r="271" spans="3:105" s="1" customFormat="1">
      <c r="C271" s="2"/>
      <c r="D271" s="2"/>
      <c r="E271" s="3"/>
      <c r="J271" s="103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</row>
    <row r="272" spans="3:105" s="1" customFormat="1">
      <c r="C272" s="2"/>
      <c r="D272" s="2"/>
      <c r="E272" s="3"/>
      <c r="J272" s="103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</row>
    <row r="273" spans="3:105" s="1" customFormat="1">
      <c r="C273" s="2"/>
      <c r="D273" s="2"/>
      <c r="E273" s="3"/>
      <c r="J273" s="103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</row>
    <row r="274" spans="3:105" s="1" customFormat="1">
      <c r="C274" s="2"/>
      <c r="D274" s="2"/>
      <c r="E274" s="3"/>
      <c r="J274" s="103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</row>
    <row r="275" spans="3:105" s="1" customFormat="1">
      <c r="C275" s="2"/>
      <c r="D275" s="2"/>
      <c r="E275" s="3"/>
      <c r="J275" s="103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</row>
    <row r="276" spans="3:105" s="1" customFormat="1">
      <c r="C276" s="2"/>
      <c r="D276" s="2"/>
      <c r="E276" s="3"/>
      <c r="J276" s="103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</row>
    <row r="277" spans="3:105" s="1" customFormat="1">
      <c r="C277" s="2"/>
      <c r="D277" s="2"/>
      <c r="E277" s="3"/>
      <c r="J277" s="103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</row>
    <row r="278" spans="3:105" s="1" customFormat="1">
      <c r="C278" s="2"/>
      <c r="D278" s="2"/>
      <c r="E278" s="3"/>
      <c r="J278" s="103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</row>
    <row r="279" spans="3:105" s="1" customFormat="1">
      <c r="C279" s="2"/>
      <c r="D279" s="2"/>
      <c r="E279" s="3"/>
      <c r="J279" s="103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</row>
    <row r="280" spans="3:105" s="1" customFormat="1">
      <c r="C280" s="2"/>
      <c r="D280" s="2"/>
      <c r="E280" s="3"/>
      <c r="J280" s="103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</row>
    <row r="281" spans="3:105" s="1" customFormat="1">
      <c r="C281" s="2"/>
      <c r="D281" s="2"/>
      <c r="E281" s="3"/>
      <c r="J281" s="103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</row>
    <row r="282" spans="3:105" s="1" customFormat="1">
      <c r="C282" s="2"/>
      <c r="D282" s="2"/>
      <c r="E282" s="3"/>
      <c r="J282" s="103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</row>
    <row r="283" spans="3:105" s="1" customFormat="1">
      <c r="C283" s="2"/>
      <c r="D283" s="2"/>
      <c r="E283" s="3"/>
      <c r="J283" s="103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</row>
    <row r="284" spans="3:105" s="1" customFormat="1">
      <c r="C284" s="2"/>
      <c r="D284" s="2"/>
      <c r="E284" s="3"/>
      <c r="J284" s="103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</row>
    <row r="285" spans="3:105" s="1" customFormat="1">
      <c r="C285" s="2"/>
      <c r="D285" s="2"/>
      <c r="E285" s="3"/>
      <c r="J285" s="103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</row>
    <row r="286" spans="3:105" s="1" customFormat="1">
      <c r="C286" s="2"/>
      <c r="D286" s="2"/>
      <c r="E286" s="3"/>
      <c r="J286" s="103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</row>
    <row r="287" spans="3:105" s="1" customFormat="1">
      <c r="C287" s="2"/>
      <c r="D287" s="2"/>
      <c r="E287" s="3"/>
      <c r="J287" s="103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</row>
    <row r="288" spans="3:105" s="1" customFormat="1">
      <c r="C288" s="2"/>
      <c r="D288" s="2"/>
      <c r="E288" s="3"/>
      <c r="J288" s="103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</row>
    <row r="289" spans="3:105" s="1" customFormat="1">
      <c r="C289" s="2"/>
      <c r="D289" s="2"/>
      <c r="E289" s="3"/>
      <c r="J289" s="103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</row>
    <row r="290" spans="3:105" s="1" customFormat="1">
      <c r="C290" s="2"/>
      <c r="D290" s="2"/>
      <c r="E290" s="3"/>
      <c r="J290" s="103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</row>
    <row r="291" spans="3:105" s="1" customFormat="1">
      <c r="C291" s="2"/>
      <c r="D291" s="2"/>
      <c r="E291" s="3"/>
      <c r="J291" s="103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</row>
    <row r="292" spans="3:105" s="1" customFormat="1">
      <c r="C292" s="2"/>
      <c r="D292" s="2"/>
      <c r="E292" s="3"/>
      <c r="J292" s="103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</row>
    <row r="293" spans="3:105" s="1" customFormat="1">
      <c r="C293" s="2"/>
      <c r="D293" s="2"/>
      <c r="E293" s="3"/>
      <c r="J293" s="103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</row>
    <row r="294" spans="3:105" s="1" customFormat="1">
      <c r="C294" s="2"/>
      <c r="D294" s="2"/>
      <c r="E294" s="3"/>
      <c r="J294" s="103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</row>
    <row r="295" spans="3:105" s="1" customFormat="1">
      <c r="C295" s="2"/>
      <c r="D295" s="2"/>
      <c r="E295" s="3"/>
      <c r="J295" s="103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</row>
    <row r="296" spans="3:105" s="1" customFormat="1">
      <c r="C296" s="2"/>
      <c r="D296" s="2"/>
      <c r="E296" s="3"/>
      <c r="J296" s="103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</row>
    <row r="297" spans="3:105" s="1" customFormat="1">
      <c r="C297" s="2"/>
      <c r="D297" s="2"/>
      <c r="E297" s="3"/>
      <c r="J297" s="103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</row>
    <row r="298" spans="3:105" s="1" customFormat="1">
      <c r="C298" s="2"/>
      <c r="D298" s="2"/>
      <c r="E298" s="3"/>
      <c r="J298" s="103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</row>
    <row r="299" spans="3:105" s="1" customFormat="1">
      <c r="C299" s="2"/>
      <c r="D299" s="2"/>
      <c r="E299" s="3"/>
      <c r="J299" s="103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</row>
    <row r="300" spans="3:105" s="1" customFormat="1">
      <c r="C300" s="2"/>
      <c r="D300" s="2"/>
      <c r="E300" s="3"/>
      <c r="J300" s="103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</row>
    <row r="301" spans="3:105" s="1" customFormat="1">
      <c r="C301" s="2"/>
      <c r="D301" s="2"/>
      <c r="E301" s="3"/>
      <c r="J301" s="103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</row>
    <row r="302" spans="3:105" s="1" customFormat="1">
      <c r="C302" s="2"/>
      <c r="D302" s="2"/>
      <c r="E302" s="3"/>
      <c r="J302" s="103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</row>
    <row r="303" spans="3:105" s="1" customFormat="1">
      <c r="C303" s="2"/>
      <c r="D303" s="2"/>
      <c r="E303" s="3"/>
      <c r="J303" s="103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</row>
    <row r="304" spans="3:105" s="1" customFormat="1">
      <c r="C304" s="2"/>
      <c r="D304" s="2"/>
      <c r="E304" s="3"/>
      <c r="J304" s="103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</row>
    <row r="305" spans="3:105" s="1" customFormat="1">
      <c r="C305" s="2"/>
      <c r="D305" s="2"/>
      <c r="E305" s="3"/>
      <c r="J305" s="103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</row>
    <row r="306" spans="3:105" s="1" customFormat="1">
      <c r="C306" s="2"/>
      <c r="D306" s="2"/>
      <c r="E306" s="3"/>
      <c r="J306" s="103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</row>
    <row r="307" spans="3:105" s="1" customFormat="1">
      <c r="C307" s="2"/>
      <c r="D307" s="2"/>
      <c r="E307" s="3"/>
      <c r="J307" s="103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</row>
    <row r="308" spans="3:105" s="1" customFormat="1">
      <c r="C308" s="2"/>
      <c r="D308" s="2"/>
      <c r="E308" s="3"/>
      <c r="J308" s="103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</row>
    <row r="309" spans="3:105" s="1" customFormat="1">
      <c r="C309" s="2"/>
      <c r="D309" s="2"/>
      <c r="E309" s="3"/>
      <c r="J309" s="103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</row>
    <row r="310" spans="3:105" s="1" customFormat="1">
      <c r="C310" s="2"/>
      <c r="D310" s="2"/>
      <c r="E310" s="3"/>
      <c r="J310" s="103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</row>
    <row r="311" spans="3:105" s="1" customFormat="1">
      <c r="C311" s="2"/>
      <c r="D311" s="2"/>
      <c r="E311" s="3"/>
      <c r="J311" s="103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</row>
    <row r="312" spans="3:105" s="1" customFormat="1">
      <c r="C312" s="2"/>
      <c r="D312" s="2"/>
      <c r="E312" s="3"/>
      <c r="J312" s="103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</row>
    <row r="313" spans="3:105" s="1" customFormat="1">
      <c r="C313" s="2"/>
      <c r="D313" s="2"/>
      <c r="E313" s="3"/>
      <c r="J313" s="103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</row>
    <row r="314" spans="3:105" s="1" customFormat="1">
      <c r="C314" s="2"/>
      <c r="D314" s="2"/>
      <c r="E314" s="3"/>
      <c r="J314" s="103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</row>
    <row r="315" spans="3:105" s="1" customFormat="1">
      <c r="C315" s="2"/>
      <c r="D315" s="2"/>
      <c r="E315" s="3"/>
      <c r="J315" s="103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</row>
    <row r="316" spans="3:105" s="1" customFormat="1">
      <c r="C316" s="2"/>
      <c r="D316" s="2"/>
      <c r="E316" s="3"/>
      <c r="J316" s="103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</row>
    <row r="317" spans="3:105" s="1" customFormat="1">
      <c r="C317" s="2"/>
      <c r="D317" s="2"/>
      <c r="E317" s="3"/>
      <c r="J317" s="103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</row>
    <row r="318" spans="3:105" s="1" customFormat="1">
      <c r="C318" s="2"/>
      <c r="D318" s="2"/>
      <c r="E318" s="3"/>
      <c r="J318" s="103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</row>
    <row r="319" spans="3:105" s="1" customFormat="1">
      <c r="C319" s="2"/>
      <c r="D319" s="2"/>
      <c r="E319" s="3"/>
      <c r="J319" s="103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</row>
    <row r="320" spans="3:105" s="1" customFormat="1">
      <c r="C320" s="2"/>
      <c r="D320" s="2"/>
      <c r="E320" s="3"/>
      <c r="J320" s="103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</row>
    <row r="321" spans="3:105" s="1" customFormat="1">
      <c r="C321" s="2"/>
      <c r="D321" s="2"/>
      <c r="E321" s="3"/>
      <c r="J321" s="103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</row>
    <row r="322" spans="3:105" s="1" customFormat="1">
      <c r="C322" s="2"/>
      <c r="D322" s="2"/>
      <c r="E322" s="3"/>
      <c r="J322" s="103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</row>
    <row r="323" spans="3:105" s="1" customFormat="1">
      <c r="C323" s="2"/>
      <c r="D323" s="2"/>
      <c r="E323" s="3"/>
      <c r="J323" s="103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</row>
    <row r="324" spans="3:105" s="1" customFormat="1">
      <c r="C324" s="2"/>
      <c r="D324" s="2"/>
      <c r="E324" s="3"/>
      <c r="J324" s="103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</row>
    <row r="325" spans="3:105" s="1" customFormat="1">
      <c r="C325" s="2"/>
      <c r="D325" s="2"/>
      <c r="E325" s="3"/>
      <c r="J325" s="103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</row>
    <row r="326" spans="3:105" s="1" customFormat="1">
      <c r="C326" s="2"/>
      <c r="D326" s="2"/>
      <c r="E326" s="3"/>
      <c r="J326" s="103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</row>
    <row r="327" spans="3:105" s="1" customFormat="1">
      <c r="C327" s="2"/>
      <c r="D327" s="2"/>
      <c r="E327" s="3"/>
      <c r="J327" s="103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</row>
    <row r="328" spans="3:105" s="1" customFormat="1">
      <c r="C328" s="2"/>
      <c r="D328" s="2"/>
      <c r="E328" s="3"/>
      <c r="J328" s="103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</row>
    <row r="329" spans="3:105" s="1" customFormat="1">
      <c r="C329" s="2"/>
      <c r="D329" s="2"/>
      <c r="E329" s="3"/>
      <c r="J329" s="103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</row>
    <row r="330" spans="3:105" s="1" customFormat="1">
      <c r="C330" s="2"/>
      <c r="D330" s="2"/>
      <c r="E330" s="3"/>
      <c r="J330" s="103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</row>
    <row r="331" spans="3:105" s="1" customFormat="1">
      <c r="C331" s="2"/>
      <c r="D331" s="2"/>
      <c r="E331" s="3"/>
      <c r="J331" s="103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</row>
    <row r="332" spans="3:105" s="1" customFormat="1">
      <c r="C332" s="2"/>
      <c r="D332" s="2"/>
      <c r="E332" s="3"/>
      <c r="J332" s="103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</row>
    <row r="333" spans="3:105" s="1" customFormat="1">
      <c r="C333" s="2"/>
      <c r="D333" s="2"/>
      <c r="E333" s="3"/>
      <c r="J333" s="103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</row>
    <row r="334" spans="3:105" s="1" customFormat="1">
      <c r="C334" s="2"/>
      <c r="D334" s="2"/>
      <c r="E334" s="3"/>
      <c r="J334" s="103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</row>
    <row r="335" spans="3:105" s="1" customFormat="1">
      <c r="C335" s="2"/>
      <c r="D335" s="2"/>
      <c r="E335" s="3"/>
      <c r="J335" s="103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</row>
    <row r="336" spans="3:105" s="1" customFormat="1">
      <c r="C336" s="2"/>
      <c r="D336" s="2"/>
      <c r="E336" s="3"/>
      <c r="J336" s="103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</row>
    <row r="337" spans="3:105" s="1" customFormat="1">
      <c r="C337" s="2"/>
      <c r="D337" s="2"/>
      <c r="E337" s="3"/>
      <c r="J337" s="103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</row>
    <row r="338" spans="3:105" s="1" customFormat="1">
      <c r="C338" s="2"/>
      <c r="D338" s="2"/>
      <c r="E338" s="3"/>
      <c r="J338" s="103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</row>
    <row r="339" spans="3:105" s="1" customFormat="1">
      <c r="C339" s="2"/>
      <c r="D339" s="2"/>
      <c r="E339" s="3"/>
      <c r="J339" s="103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</row>
    <row r="340" spans="3:105" s="1" customFormat="1">
      <c r="C340" s="2"/>
      <c r="D340" s="2"/>
      <c r="E340" s="3"/>
      <c r="J340" s="103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</row>
    <row r="341" spans="3:105" s="1" customFormat="1">
      <c r="C341" s="2"/>
      <c r="D341" s="2"/>
      <c r="E341" s="3"/>
      <c r="J341" s="103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</row>
    <row r="342" spans="3:105" s="1" customFormat="1">
      <c r="C342" s="2"/>
      <c r="D342" s="2"/>
      <c r="E342" s="3"/>
      <c r="J342" s="103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</row>
    <row r="343" spans="3:105" s="1" customFormat="1">
      <c r="C343" s="2"/>
      <c r="D343" s="2"/>
      <c r="E343" s="3"/>
      <c r="J343" s="103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</row>
    <row r="344" spans="3:105" s="1" customFormat="1">
      <c r="C344" s="2"/>
      <c r="D344" s="2"/>
      <c r="E344" s="3"/>
      <c r="J344" s="103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</row>
    <row r="345" spans="3:105" s="1" customFormat="1">
      <c r="C345" s="2"/>
      <c r="D345" s="2"/>
      <c r="E345" s="3"/>
      <c r="J345" s="103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</row>
    <row r="346" spans="3:105" s="1" customFormat="1">
      <c r="C346" s="2"/>
      <c r="D346" s="2"/>
      <c r="E346" s="3"/>
      <c r="J346" s="103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</row>
    <row r="347" spans="3:105" s="1" customFormat="1">
      <c r="C347" s="2"/>
      <c r="D347" s="2"/>
      <c r="E347" s="3"/>
      <c r="J347" s="103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</row>
  </sheetData>
  <pageMargins left="0" right="0" top="0.39370078740157483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годишни податоци </vt:lpstr>
      <vt:lpstr>'годишни податоци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Kadievska Vojnovik</dc:creator>
  <cp:lastModifiedBy>Jelka</cp:lastModifiedBy>
  <cp:lastPrinted>2014-03-11T13:42:44Z</cp:lastPrinted>
  <dcterms:created xsi:type="dcterms:W3CDTF">2013-02-21T08:37:44Z</dcterms:created>
  <dcterms:modified xsi:type="dcterms:W3CDTF">2014-03-14T15:53:38Z</dcterms:modified>
</cp:coreProperties>
</file>